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60" windowWidth="19440" windowHeight="7395"/>
  </bookViews>
  <sheets>
    <sheet name="C. Summary" sheetId="1" r:id="rId1"/>
    <sheet name="Sheet2" sheetId="2" state="hidden" r:id="rId2"/>
    <sheet name="Sheet3" sheetId="3" state="hidden" r:id="rId3"/>
  </sheets>
  <definedNames>
    <definedName name="_xlnm.Print_Area" localSheetId="0">'C. Summary'!$A$1:$AG$167</definedName>
  </definedNames>
  <calcPr calcId="152511"/>
</workbook>
</file>

<file path=xl/calcChain.xml><?xml version="1.0" encoding="utf-8"?>
<calcChain xmlns="http://schemas.openxmlformats.org/spreadsheetml/2006/main">
  <c r="AB157" i="1" l="1"/>
  <c r="K157" i="1"/>
  <c r="AC23" i="1"/>
  <c r="L156" i="1"/>
  <c r="L126" i="1"/>
  <c r="AE164" i="1"/>
  <c r="AF157" i="1"/>
  <c r="N164" i="1"/>
  <c r="L157" i="1"/>
  <c r="C164" i="1"/>
  <c r="L57" i="1"/>
  <c r="L42" i="1"/>
  <c r="AF42" i="1"/>
  <c r="AC42" i="1"/>
  <c r="AB42" i="1"/>
  <c r="AF28" i="1"/>
  <c r="AC28" i="1"/>
  <c r="AC157" i="1" s="1"/>
  <c r="AB28" i="1"/>
  <c r="L55" i="1"/>
  <c r="L53" i="1"/>
  <c r="D6" i="1"/>
  <c r="D7" i="1"/>
  <c r="D8" i="1"/>
  <c r="D9" i="1"/>
  <c r="D10" i="1"/>
  <c r="D11" i="1"/>
  <c r="N166" i="1" l="1"/>
  <c r="AF141" i="1"/>
  <c r="AF111" i="1"/>
  <c r="AF14" i="1"/>
  <c r="AF57" i="1"/>
  <c r="AF71" i="1"/>
  <c r="AF84" i="1"/>
  <c r="AF98" i="1"/>
  <c r="AF126" i="1"/>
  <c r="AF156" i="1"/>
  <c r="F157" i="1"/>
  <c r="D160" i="1"/>
  <c r="AD42" i="1" l="1"/>
  <c r="M28" i="1"/>
  <c r="G28" i="1"/>
  <c r="AD28" i="1" l="1"/>
  <c r="AB14" i="1"/>
  <c r="D161" i="1" s="1"/>
  <c r="D162" i="1" s="1"/>
  <c r="AM16" i="1" l="1"/>
  <c r="AM15" i="1"/>
  <c r="AM14" i="1"/>
  <c r="AM12" i="1"/>
  <c r="AM11" i="1"/>
  <c r="AM10" i="1"/>
  <c r="AM9" i="1"/>
  <c r="AM8" i="1"/>
  <c r="AM7" i="1"/>
  <c r="AM5" i="1"/>
  <c r="AL6" i="1"/>
  <c r="AM6" i="1" s="1"/>
  <c r="K84" i="1"/>
  <c r="K71" i="1"/>
  <c r="K57" i="1"/>
  <c r="M14" i="1"/>
  <c r="M156" i="1" l="1"/>
  <c r="L71" i="1"/>
  <c r="M71" i="1" s="1"/>
  <c r="L84" i="1"/>
  <c r="M84" i="1" s="1"/>
  <c r="M57" i="1"/>
  <c r="M111" i="1"/>
  <c r="M42" i="1"/>
  <c r="AC14" i="1" l="1"/>
  <c r="R42" i="1"/>
  <c r="R28" i="1"/>
  <c r="R14" i="1"/>
  <c r="G71" i="1"/>
  <c r="H71" i="1" s="1"/>
  <c r="AD14" i="1" l="1"/>
  <c r="R157" i="1"/>
  <c r="J111" i="1"/>
  <c r="E156" i="1"/>
  <c r="E126" i="1"/>
  <c r="E98" i="1"/>
  <c r="E84" i="1"/>
  <c r="E71" i="1"/>
  <c r="E57" i="1"/>
  <c r="X42" i="1"/>
  <c r="E42" i="1"/>
  <c r="X28" i="1"/>
  <c r="Q28" i="1"/>
  <c r="E28" i="1"/>
  <c r="X14" i="1"/>
  <c r="Q14" i="1"/>
  <c r="E14" i="1"/>
  <c r="D150" i="1"/>
  <c r="D151" i="1"/>
  <c r="D152" i="1"/>
  <c r="D153" i="1"/>
  <c r="D154" i="1"/>
  <c r="D149" i="1"/>
  <c r="D148" i="1"/>
  <c r="I141" i="1"/>
  <c r="D135" i="1"/>
  <c r="D136" i="1"/>
  <c r="D137" i="1"/>
  <c r="D134" i="1"/>
  <c r="D133" i="1"/>
  <c r="D120" i="1"/>
  <c r="D121" i="1"/>
  <c r="D122" i="1"/>
  <c r="D123" i="1"/>
  <c r="D124" i="1"/>
  <c r="D119" i="1"/>
  <c r="D118" i="1"/>
  <c r="D79" i="1"/>
  <c r="D80" i="1"/>
  <c r="D81" i="1"/>
  <c r="D82" i="1"/>
  <c r="D83" i="1"/>
  <c r="D78" i="1"/>
  <c r="D77" i="1"/>
  <c r="D65" i="1"/>
  <c r="D66" i="1"/>
  <c r="D67" i="1"/>
  <c r="D64" i="1"/>
  <c r="D63" i="1"/>
  <c r="W36" i="1"/>
  <c r="W35" i="1"/>
  <c r="W34" i="1"/>
  <c r="D36" i="1"/>
  <c r="D37" i="1"/>
  <c r="D38" i="1"/>
  <c r="D39" i="1"/>
  <c r="D35" i="1"/>
  <c r="D34" i="1"/>
  <c r="P22" i="1"/>
  <c r="V22" i="1" s="1"/>
  <c r="P23" i="1" s="1"/>
  <c r="V23" i="1" s="1"/>
  <c r="P24" i="1" s="1"/>
  <c r="V24" i="1" s="1"/>
  <c r="P25" i="1" s="1"/>
  <c r="P21" i="1"/>
  <c r="P20" i="1"/>
  <c r="I28" i="1"/>
  <c r="H28" i="1"/>
  <c r="D22" i="1"/>
  <c r="D23" i="1"/>
  <c r="D24" i="1"/>
  <c r="D25" i="1"/>
  <c r="D26" i="1"/>
  <c r="J26" i="1" s="1"/>
  <c r="D21" i="1"/>
  <c r="D20" i="1"/>
  <c r="W6" i="1"/>
  <c r="I14" i="1"/>
  <c r="J11" i="1"/>
  <c r="D12" i="1" s="1"/>
  <c r="U42" i="1"/>
  <c r="I126" i="1"/>
  <c r="G96" i="1"/>
  <c r="J96" i="1" s="1"/>
  <c r="D97" i="1" s="1"/>
  <c r="J97" i="1" s="1"/>
  <c r="G154" i="1"/>
  <c r="J154" i="1" s="1"/>
  <c r="D155" i="1" s="1"/>
  <c r="E139" i="1"/>
  <c r="G139" i="1" s="1"/>
  <c r="E138" i="1"/>
  <c r="G138" i="1" s="1"/>
  <c r="G137" i="1"/>
  <c r="E137" i="1"/>
  <c r="I57" i="1"/>
  <c r="G57" i="1"/>
  <c r="H57" i="1" s="1"/>
  <c r="G13" i="1"/>
  <c r="G14" i="1" s="1"/>
  <c r="H14" i="1" s="1"/>
  <c r="V40" i="1"/>
  <c r="P41" i="1" s="1"/>
  <c r="V41" i="1" s="1"/>
  <c r="AA156" i="1"/>
  <c r="Z156" i="1"/>
  <c r="Y156" i="1"/>
  <c r="X156" i="1"/>
  <c r="W156" i="1"/>
  <c r="V156" i="1"/>
  <c r="U156" i="1"/>
  <c r="S156" i="1"/>
  <c r="T156" i="1" s="1"/>
  <c r="Q156" i="1"/>
  <c r="P156" i="1"/>
  <c r="I156" i="1"/>
  <c r="AA141" i="1"/>
  <c r="Z141" i="1"/>
  <c r="Y141" i="1"/>
  <c r="X141" i="1"/>
  <c r="W141" i="1"/>
  <c r="V141" i="1"/>
  <c r="U141" i="1"/>
  <c r="S141" i="1"/>
  <c r="T141" i="1" s="1"/>
  <c r="Q141" i="1"/>
  <c r="P141" i="1"/>
  <c r="AA126" i="1"/>
  <c r="Z126" i="1"/>
  <c r="Y126" i="1"/>
  <c r="X126" i="1"/>
  <c r="W126" i="1"/>
  <c r="V126" i="1"/>
  <c r="U126" i="1"/>
  <c r="S126" i="1"/>
  <c r="T126" i="1" s="1"/>
  <c r="Q126" i="1"/>
  <c r="P126" i="1"/>
  <c r="G126" i="1"/>
  <c r="AA111" i="1"/>
  <c r="Z111" i="1"/>
  <c r="Y111" i="1"/>
  <c r="X111" i="1"/>
  <c r="W111" i="1"/>
  <c r="V111" i="1"/>
  <c r="U111" i="1"/>
  <c r="S111" i="1"/>
  <c r="Q111" i="1"/>
  <c r="P111" i="1"/>
  <c r="I111" i="1"/>
  <c r="G111" i="1"/>
  <c r="H111" i="1" s="1"/>
  <c r="E111" i="1"/>
  <c r="D111" i="1"/>
  <c r="AA98" i="1"/>
  <c r="Z98" i="1"/>
  <c r="Y98" i="1"/>
  <c r="X98" i="1"/>
  <c r="W98" i="1"/>
  <c r="V98" i="1"/>
  <c r="U98" i="1"/>
  <c r="S98" i="1"/>
  <c r="T98" i="1" s="1"/>
  <c r="Q98" i="1"/>
  <c r="P98" i="1"/>
  <c r="I98" i="1"/>
  <c r="AA84" i="1"/>
  <c r="Z84" i="1"/>
  <c r="Y84" i="1"/>
  <c r="X84" i="1"/>
  <c r="W84" i="1"/>
  <c r="V84" i="1"/>
  <c r="U84" i="1"/>
  <c r="S84" i="1"/>
  <c r="T84" i="1" s="1"/>
  <c r="Q84" i="1"/>
  <c r="P84" i="1"/>
  <c r="I84" i="1"/>
  <c r="G84" i="1"/>
  <c r="H84" i="1" s="1"/>
  <c r="J83" i="1"/>
  <c r="AA71" i="1"/>
  <c r="Z71" i="1"/>
  <c r="Y71" i="1"/>
  <c r="X71" i="1"/>
  <c r="W71" i="1"/>
  <c r="V71" i="1"/>
  <c r="U71" i="1"/>
  <c r="S71" i="1"/>
  <c r="T71" i="1" s="1"/>
  <c r="Q71" i="1"/>
  <c r="P71" i="1"/>
  <c r="I71" i="1"/>
  <c r="AA57" i="1"/>
  <c r="Z57" i="1"/>
  <c r="Y57" i="1"/>
  <c r="X57" i="1"/>
  <c r="W57" i="1"/>
  <c r="V57" i="1"/>
  <c r="U57" i="1"/>
  <c r="S57" i="1"/>
  <c r="T57" i="1" s="1"/>
  <c r="Q57" i="1"/>
  <c r="Z42" i="1"/>
  <c r="Y42" i="1"/>
  <c r="S42" i="1"/>
  <c r="V42" i="1" s="1"/>
  <c r="Q42" i="1"/>
  <c r="I42" i="1"/>
  <c r="G42" i="1"/>
  <c r="H42" i="1" s="1"/>
  <c r="J39" i="1"/>
  <c r="AA36" i="1"/>
  <c r="W37" i="1" s="1"/>
  <c r="A31" i="1"/>
  <c r="Z28" i="1"/>
  <c r="U28" i="1"/>
  <c r="S28" i="1"/>
  <c r="T28" i="1" s="1"/>
  <c r="Y27" i="1"/>
  <c r="Y28" i="1" s="1"/>
  <c r="AA19" i="1"/>
  <c r="W20" i="1" s="1"/>
  <c r="AA20" i="1" s="1"/>
  <c r="W21" i="1" s="1"/>
  <c r="AA21" i="1" s="1"/>
  <c r="W22" i="1" s="1"/>
  <c r="AA22" i="1" s="1"/>
  <c r="W23" i="1" s="1"/>
  <c r="AA23" i="1" s="1"/>
  <c r="W24" i="1" s="1"/>
  <c r="AA24" i="1" s="1"/>
  <c r="Z14" i="1"/>
  <c r="Y14" i="1"/>
  <c r="U14" i="1"/>
  <c r="S14" i="1"/>
  <c r="T14" i="1" s="1"/>
  <c r="AA6" i="1"/>
  <c r="W7" i="1" s="1"/>
  <c r="AA7" i="1" s="1"/>
  <c r="W8" i="1" s="1"/>
  <c r="AA8" i="1" s="1"/>
  <c r="W9" i="1" s="1"/>
  <c r="AA9" i="1" s="1"/>
  <c r="W10" i="1" s="1"/>
  <c r="AA10" i="1" s="1"/>
  <c r="V5" i="1"/>
  <c r="P6" i="1" s="1"/>
  <c r="V6" i="1" s="1"/>
  <c r="P7" i="1" s="1"/>
  <c r="V7" i="1" s="1"/>
  <c r="P8" i="1" s="1"/>
  <c r="V8" i="1" s="1"/>
  <c r="P9" i="1" s="1"/>
  <c r="V9" i="1" s="1"/>
  <c r="P10" i="1" s="1"/>
  <c r="V10" i="1" s="1"/>
  <c r="P11" i="1" s="1"/>
  <c r="V11" i="1" s="1"/>
  <c r="P12" i="1" s="1"/>
  <c r="V12" i="1" s="1"/>
  <c r="H126" i="1" l="1"/>
  <c r="M126" i="1"/>
  <c r="T42" i="1"/>
  <c r="S157" i="1"/>
  <c r="T157" i="1" s="1"/>
  <c r="T111" i="1"/>
  <c r="Q157" i="1"/>
  <c r="J14" i="1"/>
  <c r="I157" i="1"/>
  <c r="V14" i="1"/>
  <c r="J42" i="1"/>
  <c r="J137" i="1"/>
  <c r="D138" i="1" s="1"/>
  <c r="J138" i="1" s="1"/>
  <c r="D139" i="1" s="1"/>
  <c r="J139" i="1" s="1"/>
  <c r="J126" i="1"/>
  <c r="E141" i="1"/>
  <c r="E157" i="1" s="1"/>
  <c r="AA42" i="1"/>
  <c r="AA14" i="1"/>
  <c r="G156" i="1"/>
  <c r="J28" i="1"/>
  <c r="AA28" i="1"/>
  <c r="J84" i="1"/>
  <c r="U157" i="1"/>
  <c r="Y157" i="1"/>
  <c r="Z157" i="1"/>
  <c r="V28" i="1"/>
  <c r="X157" i="1"/>
  <c r="J155" i="1"/>
  <c r="D40" i="1"/>
  <c r="J40" i="1" s="1"/>
  <c r="D41" i="1" s="1"/>
  <c r="J41" i="1" s="1"/>
  <c r="W25" i="1"/>
  <c r="AA25" i="1" s="1"/>
  <c r="W26" i="1" s="1"/>
  <c r="AA26" i="1" s="1"/>
  <c r="D27" i="1"/>
  <c r="W11" i="1"/>
  <c r="AA11" i="1" s="1"/>
  <c r="W12" i="1" s="1"/>
  <c r="AA12" i="1" s="1"/>
  <c r="P13" i="1"/>
  <c r="V13" i="1" s="1"/>
  <c r="J12" i="1"/>
  <c r="D13" i="1" s="1"/>
  <c r="V25" i="1"/>
  <c r="G141" i="1"/>
  <c r="J53" i="1"/>
  <c r="J54" i="1" s="1"/>
  <c r="J55" i="1" s="1"/>
  <c r="J67" i="1"/>
  <c r="D68" i="1" s="1"/>
  <c r="AA37" i="1"/>
  <c r="G98" i="1"/>
  <c r="M98" i="1" s="1"/>
  <c r="G157" i="1" l="1"/>
  <c r="H157" i="1" s="1"/>
  <c r="H141" i="1"/>
  <c r="V157" i="1"/>
  <c r="J156" i="1"/>
  <c r="H156" i="1"/>
  <c r="J98" i="1"/>
  <c r="H98" i="1"/>
  <c r="J141" i="1"/>
  <c r="J71" i="1"/>
  <c r="AA157" i="1"/>
  <c r="D125" i="1"/>
  <c r="D140" i="1"/>
  <c r="J140" i="1" s="1"/>
  <c r="W38" i="1"/>
  <c r="AA38" i="1" s="1"/>
  <c r="W27" i="1"/>
  <c r="AA27" i="1" s="1"/>
  <c r="P26" i="1"/>
  <c r="V26" i="1" s="1"/>
  <c r="P27" i="1" s="1"/>
  <c r="V27" i="1" s="1"/>
  <c r="J27" i="1"/>
  <c r="W13" i="1"/>
  <c r="AA13" i="1" s="1"/>
  <c r="J13" i="1"/>
  <c r="M141" i="1" l="1"/>
  <c r="J157" i="1"/>
  <c r="W39" i="1"/>
  <c r="AA39" i="1" s="1"/>
  <c r="J68" i="1"/>
  <c r="D69" i="1" s="1"/>
  <c r="W40" i="1" l="1"/>
  <c r="AA40" i="1" s="1"/>
  <c r="W41" i="1" l="1"/>
  <c r="AA41" i="1" s="1"/>
  <c r="J69" i="1"/>
  <c r="D70" i="1" s="1"/>
  <c r="J70" i="1" l="1"/>
</calcChain>
</file>

<file path=xl/sharedStrings.xml><?xml version="1.0" encoding="utf-8"?>
<sst xmlns="http://schemas.openxmlformats.org/spreadsheetml/2006/main" count="639" uniqueCount="69">
  <si>
    <t>S.No</t>
  </si>
  <si>
    <t>Year</t>
  </si>
  <si>
    <t>Social Welfare Obligations (In Millions of RS)</t>
  </si>
  <si>
    <t>Production Bonus (In Millions of Rs)</t>
  </si>
  <si>
    <t>Royalty (In Millions of Rs)</t>
  </si>
  <si>
    <t>Balance brought forward</t>
  </si>
  <si>
    <t>Amount to be received</t>
  </si>
  <si>
    <t>Amount actually received</t>
  </si>
  <si>
    <t>Amount Spent</t>
  </si>
  <si>
    <t>Amount Balance</t>
  </si>
  <si>
    <t>2008- 2009</t>
  </si>
  <si>
    <t>2009- 2010</t>
  </si>
  <si>
    <t>2010- 2011</t>
  </si>
  <si>
    <t>2011- 2012</t>
  </si>
  <si>
    <t>2012-  2013</t>
  </si>
  <si>
    <t>2013- 2014</t>
  </si>
  <si>
    <t>2014- 2015</t>
  </si>
  <si>
    <t>2015- 2016</t>
  </si>
  <si>
    <t>Total</t>
  </si>
  <si>
    <t xml:space="preserve"> District</t>
  </si>
  <si>
    <t>Kohat</t>
  </si>
  <si>
    <t>K</t>
  </si>
  <si>
    <t>Karak</t>
  </si>
  <si>
    <t>Tank</t>
  </si>
  <si>
    <t>Not Spent Amount in Balance</t>
  </si>
  <si>
    <t>2016- 2017</t>
  </si>
  <si>
    <t>2016-2017</t>
  </si>
  <si>
    <t>Hangu</t>
  </si>
  <si>
    <t>DIK</t>
  </si>
  <si>
    <t>2016-17</t>
  </si>
  <si>
    <t>Bannu</t>
  </si>
  <si>
    <t>Difference (DGPC - DC)</t>
  </si>
  <si>
    <t>Amount Received as Per DGPC's Records</t>
  </si>
  <si>
    <t xml:space="preserve">Amount actually received as per DC's Statements </t>
  </si>
  <si>
    <t>Sub Total</t>
  </si>
  <si>
    <t xml:space="preserve">Amount Received as Per DGPC's Records's </t>
  </si>
  <si>
    <t>Actual amount Stated by DGPC</t>
  </si>
  <si>
    <t>Actual amount stated by DC Office</t>
  </si>
  <si>
    <t xml:space="preserve">Reconciliatory statement  /Remarks </t>
  </si>
  <si>
    <t>d.Bannu</t>
  </si>
  <si>
    <r>
      <rPr>
        <b/>
        <sz val="14"/>
        <color theme="1"/>
        <rFont val="Calibri"/>
        <family val="2"/>
        <scheme val="minor"/>
      </rPr>
      <t xml:space="preserve">a. </t>
    </r>
    <r>
      <rPr>
        <b/>
        <u/>
        <sz val="14"/>
        <color theme="1"/>
        <rFont val="Calibri"/>
        <family val="2"/>
        <scheme val="minor"/>
      </rPr>
      <t xml:space="preserve">Karak:
</t>
    </r>
    <r>
      <rPr>
        <b/>
        <sz val="14"/>
        <color theme="1"/>
        <rFont val="Calibri"/>
        <family val="2"/>
        <scheme val="minor"/>
      </rPr>
      <t xml:space="preserve">(1) </t>
    </r>
    <r>
      <rPr>
        <b/>
        <u/>
        <sz val="14"/>
        <color theme="1"/>
        <rFont val="Calibri"/>
        <family val="2"/>
        <scheme val="minor"/>
      </rPr>
      <t>Social Welfare Funds</t>
    </r>
    <r>
      <rPr>
        <sz val="14"/>
        <color theme="1"/>
        <rFont val="Calibri"/>
        <family val="2"/>
        <scheme val="minor"/>
      </rPr>
      <t xml:space="preserve">
      (a) DGPC had not included MPCL's deposit of funds amounting to PKR 3.2 million. 
      (b) After the said inclusion 
       reconcilliation got achieved.
</t>
    </r>
    <r>
      <rPr>
        <b/>
        <sz val="14"/>
        <color theme="1"/>
        <rFont val="Calibri"/>
        <family val="2"/>
        <scheme val="minor"/>
      </rPr>
      <t xml:space="preserve">(2) </t>
    </r>
    <r>
      <rPr>
        <b/>
        <u/>
        <sz val="14"/>
        <color theme="1"/>
        <rFont val="Calibri"/>
        <family val="2"/>
        <scheme val="minor"/>
      </rPr>
      <t xml:space="preserve">Production Bonus </t>
    </r>
    <r>
      <rPr>
        <sz val="14"/>
        <color theme="1"/>
        <rFont val="Calibri"/>
        <family val="2"/>
        <scheme val="minor"/>
      </rPr>
      <t xml:space="preserve"> -                            Reconcilied.</t>
    </r>
  </si>
  <si>
    <r>
      <rPr>
        <b/>
        <sz val="14"/>
        <color theme="1"/>
        <rFont val="Calibri"/>
        <family val="2"/>
        <scheme val="minor"/>
      </rPr>
      <t>c.</t>
    </r>
    <r>
      <rPr>
        <b/>
        <u/>
        <sz val="14"/>
        <color theme="1"/>
        <rFont val="Calibri"/>
        <family val="2"/>
        <scheme val="minor"/>
      </rPr>
      <t xml:space="preserve"> Hangu
(1) Social Welfare Funds</t>
    </r>
    <r>
      <rPr>
        <sz val="14"/>
        <color theme="1"/>
        <rFont val="Calibri"/>
        <family val="2"/>
        <scheme val="minor"/>
      </rPr>
      <t xml:space="preserve"> - DGPC data comprised OGDCL and MOL's funds, whereas DC's data was devoid of OGDCL's funds amounting to PKR 2.639 million. However, when OGDCL's funds were included in DC's data, the same got reconcilied.
</t>
    </r>
    <r>
      <rPr>
        <b/>
        <sz val="14"/>
        <color theme="1"/>
        <rFont val="Calibri"/>
        <family val="2"/>
        <scheme val="minor"/>
      </rPr>
      <t xml:space="preserve">(2) </t>
    </r>
    <r>
      <rPr>
        <b/>
        <u/>
        <sz val="14"/>
        <color theme="1"/>
        <rFont val="Calibri"/>
        <family val="2"/>
        <scheme val="minor"/>
      </rPr>
      <t>Production Bonus</t>
    </r>
    <r>
      <rPr>
        <sz val="14"/>
        <color theme="1"/>
        <rFont val="Calibri"/>
        <family val="2"/>
        <scheme val="minor"/>
      </rPr>
      <t xml:space="preserve"> - Reconcilied.</t>
    </r>
  </si>
  <si>
    <r>
      <rPr>
        <b/>
        <sz val="14"/>
        <color theme="1"/>
        <rFont val="Calibri"/>
        <family val="2"/>
        <scheme val="minor"/>
      </rPr>
      <t>d</t>
    </r>
    <r>
      <rPr>
        <b/>
        <u/>
        <sz val="14"/>
        <color theme="1"/>
        <rFont val="Calibri"/>
        <family val="2"/>
        <scheme val="minor"/>
      </rPr>
      <t>.Bannu
(1) Social Welfare Funds</t>
    </r>
    <r>
      <rPr>
        <sz val="14"/>
        <color theme="1"/>
        <rFont val="Calibri"/>
        <family val="2"/>
        <scheme val="minor"/>
      </rPr>
      <t xml:space="preserve"> - DC office's data when equalized with DGPC's data it revealed that DC's office had not included OGDCL's deposits amounting to PKR 8.174 million.However, when the same was done it got reconcilied.
</t>
    </r>
    <r>
      <rPr>
        <b/>
        <sz val="14"/>
        <color theme="1"/>
        <rFont val="Calibri"/>
        <family val="2"/>
        <scheme val="minor"/>
      </rPr>
      <t xml:space="preserve">(2) </t>
    </r>
    <r>
      <rPr>
        <b/>
        <u/>
        <sz val="14"/>
        <color theme="1"/>
        <rFont val="Calibri"/>
        <family val="2"/>
        <scheme val="minor"/>
      </rPr>
      <t>Production Bonus</t>
    </r>
    <r>
      <rPr>
        <sz val="14"/>
        <color theme="1"/>
        <rFont val="Calibri"/>
        <family val="2"/>
        <scheme val="minor"/>
      </rPr>
      <t xml:space="preserve"> - N/A.</t>
    </r>
  </si>
  <si>
    <r>
      <rPr>
        <b/>
        <sz val="14"/>
        <color theme="1"/>
        <rFont val="Calibri"/>
        <family val="2"/>
        <scheme val="minor"/>
      </rPr>
      <t xml:space="preserve">e. </t>
    </r>
    <r>
      <rPr>
        <b/>
        <u/>
        <sz val="14"/>
        <color theme="1"/>
        <rFont val="Calibri"/>
        <family val="2"/>
        <scheme val="minor"/>
      </rPr>
      <t>Lakki Marwat
(1) Social Welfare Funds</t>
    </r>
    <r>
      <rPr>
        <sz val="14"/>
        <color theme="1"/>
        <rFont val="Calibri"/>
        <family val="2"/>
        <scheme val="minor"/>
      </rPr>
      <t xml:space="preserve"> - Reconcilied.
</t>
    </r>
    <r>
      <rPr>
        <b/>
        <sz val="14"/>
        <color theme="1"/>
        <rFont val="Calibri"/>
        <family val="2"/>
        <scheme val="minor"/>
      </rPr>
      <t>(2)</t>
    </r>
    <r>
      <rPr>
        <b/>
        <u/>
        <sz val="14"/>
        <color theme="1"/>
        <rFont val="Calibri"/>
        <family val="2"/>
        <scheme val="minor"/>
      </rPr>
      <t xml:space="preserve"> Production Bonus</t>
    </r>
    <r>
      <rPr>
        <sz val="14"/>
        <color theme="1"/>
        <rFont val="Calibri"/>
        <family val="2"/>
        <scheme val="minor"/>
      </rPr>
      <t xml:space="preserve"> - N/A.
</t>
    </r>
  </si>
  <si>
    <r>
      <rPr>
        <b/>
        <sz val="14"/>
        <color theme="1"/>
        <rFont val="Calibri"/>
        <family val="2"/>
        <scheme val="minor"/>
      </rPr>
      <t xml:space="preserve">f. </t>
    </r>
    <r>
      <rPr>
        <b/>
        <u/>
        <sz val="14"/>
        <color theme="1"/>
        <rFont val="Calibri"/>
        <family val="2"/>
        <scheme val="minor"/>
      </rPr>
      <t xml:space="preserve"> Hari Pur
(1) Social Welfare Funds</t>
    </r>
    <r>
      <rPr>
        <sz val="14"/>
        <color theme="1"/>
        <rFont val="Calibri"/>
        <family val="2"/>
        <scheme val="minor"/>
      </rPr>
      <t xml:space="preserve"> - DC office's data when equalized with DGPC's data it revealed that DC's office had not included MOL Pak B.V.  deposits amounting to PKR 3.75 million. However, when the same was done it got reconcilied.
</t>
    </r>
    <r>
      <rPr>
        <b/>
        <sz val="14"/>
        <color theme="1"/>
        <rFont val="Calibri"/>
        <family val="2"/>
        <scheme val="minor"/>
      </rPr>
      <t xml:space="preserve">(2) </t>
    </r>
    <r>
      <rPr>
        <b/>
        <u/>
        <sz val="14"/>
        <color theme="1"/>
        <rFont val="Calibri"/>
        <family val="2"/>
        <scheme val="minor"/>
      </rPr>
      <t>Production Bonus</t>
    </r>
    <r>
      <rPr>
        <sz val="14"/>
        <color theme="1"/>
        <rFont val="Calibri"/>
        <family val="2"/>
        <scheme val="minor"/>
      </rPr>
      <t xml:space="preserve"> - N/A.</t>
    </r>
  </si>
  <si>
    <r>
      <rPr>
        <b/>
        <sz val="14"/>
        <color theme="1"/>
        <rFont val="Calibri"/>
        <family val="2"/>
        <scheme val="minor"/>
      </rPr>
      <t xml:space="preserve">g. </t>
    </r>
    <r>
      <rPr>
        <b/>
        <u/>
        <sz val="14"/>
        <color theme="1"/>
        <rFont val="Calibri"/>
        <family val="2"/>
        <scheme val="minor"/>
      </rPr>
      <t>Tank 
(1) Social Welfare Funds</t>
    </r>
    <r>
      <rPr>
        <sz val="14"/>
        <color theme="1"/>
        <rFont val="Calibri"/>
        <family val="2"/>
        <scheme val="minor"/>
      </rPr>
      <t xml:space="preserve"> - Reconcilied.
</t>
    </r>
    <r>
      <rPr>
        <b/>
        <sz val="14"/>
        <color theme="1"/>
        <rFont val="Calibri"/>
        <family val="2"/>
        <scheme val="minor"/>
      </rPr>
      <t>(2)</t>
    </r>
    <r>
      <rPr>
        <b/>
        <u/>
        <sz val="14"/>
        <color theme="1"/>
        <rFont val="Calibri"/>
        <family val="2"/>
        <scheme val="minor"/>
      </rPr>
      <t xml:space="preserve"> Production Bonus</t>
    </r>
    <r>
      <rPr>
        <sz val="14"/>
        <color theme="1"/>
        <rFont val="Calibri"/>
        <family val="2"/>
        <scheme val="minor"/>
      </rPr>
      <t xml:space="preserve"> - N/A.</t>
    </r>
  </si>
  <si>
    <r>
      <rPr>
        <b/>
        <sz val="14"/>
        <color theme="1"/>
        <rFont val="Calibri"/>
        <family val="2"/>
        <scheme val="minor"/>
      </rPr>
      <t>h.</t>
    </r>
    <r>
      <rPr>
        <b/>
        <u/>
        <sz val="14"/>
        <color theme="1"/>
        <rFont val="Calibri"/>
        <family val="2"/>
        <scheme val="minor"/>
      </rPr>
      <t xml:space="preserve"> Peshawar
</t>
    </r>
    <r>
      <rPr>
        <b/>
        <sz val="14"/>
        <color theme="1"/>
        <rFont val="Calibri"/>
        <family val="2"/>
        <scheme val="minor"/>
      </rPr>
      <t xml:space="preserve">(1) </t>
    </r>
    <r>
      <rPr>
        <b/>
        <u/>
        <sz val="14"/>
        <color theme="1"/>
        <rFont val="Calibri"/>
        <family val="2"/>
        <scheme val="minor"/>
      </rPr>
      <t>Social Welfare Funds</t>
    </r>
    <r>
      <rPr>
        <sz val="14"/>
        <color theme="1"/>
        <rFont val="Calibri"/>
        <family val="2"/>
        <scheme val="minor"/>
      </rPr>
      <t xml:space="preserve"> - There's a difference of PKR 74,000 in DGPC and DC office record. OGDCL showed the 
 evidence cheque copy. DC Office to trace that amount, update record and accordingly reconcile with OGDCL while keeping KPOGCL posted.
</t>
    </r>
    <r>
      <rPr>
        <b/>
        <sz val="14"/>
        <color theme="1"/>
        <rFont val="Calibri"/>
        <family val="2"/>
        <scheme val="minor"/>
      </rPr>
      <t>(2)</t>
    </r>
    <r>
      <rPr>
        <sz val="14"/>
        <color theme="1"/>
        <rFont val="Calibri"/>
        <family val="2"/>
        <scheme val="minor"/>
      </rPr>
      <t xml:space="preserve"> </t>
    </r>
    <r>
      <rPr>
        <b/>
        <u/>
        <sz val="14"/>
        <color theme="1"/>
        <rFont val="Calibri"/>
        <family val="2"/>
        <scheme val="minor"/>
      </rPr>
      <t>Production Bonus</t>
    </r>
    <r>
      <rPr>
        <sz val="14"/>
        <color theme="1"/>
        <rFont val="Calibri"/>
        <family val="2"/>
        <scheme val="minor"/>
      </rPr>
      <t xml:space="preserve"> - N/A.</t>
    </r>
  </si>
  <si>
    <r>
      <rPr>
        <b/>
        <sz val="14"/>
        <color theme="1"/>
        <rFont val="Calibri"/>
        <family val="2"/>
        <scheme val="minor"/>
      </rPr>
      <t>i.</t>
    </r>
    <r>
      <rPr>
        <b/>
        <u/>
        <sz val="14"/>
        <color theme="1"/>
        <rFont val="Calibri"/>
        <family val="2"/>
        <scheme val="minor"/>
      </rPr>
      <t xml:space="preserve">Abbottabad
</t>
    </r>
    <r>
      <rPr>
        <b/>
        <sz val="14"/>
        <color theme="1"/>
        <rFont val="Calibri"/>
        <family val="2"/>
        <scheme val="minor"/>
      </rPr>
      <t>(1)</t>
    </r>
    <r>
      <rPr>
        <b/>
        <u/>
        <sz val="14"/>
        <color theme="1"/>
        <rFont val="Calibri"/>
        <family val="2"/>
        <scheme val="minor"/>
      </rPr>
      <t xml:space="preserve"> Social Welfare Funds
</t>
    </r>
    <r>
      <rPr>
        <sz val="14"/>
        <color theme="1"/>
        <rFont val="Calibri"/>
        <family val="2"/>
        <scheme val="minor"/>
      </rPr>
      <t xml:space="preserve">   (a) DC office had reported zero deposit. However, bank statement was presented by MOL which was in accordance with an amount of PKR 2.942 million as reported by DGPC.
   (b) DC office is requested to update record and  accordingly reconcile with MOL while keeping KPOGCL posted.
</t>
    </r>
    <r>
      <rPr>
        <b/>
        <sz val="14"/>
        <color theme="1"/>
        <rFont val="Calibri"/>
        <family val="2"/>
        <scheme val="minor"/>
      </rPr>
      <t>(2)</t>
    </r>
    <r>
      <rPr>
        <b/>
        <u/>
        <sz val="14"/>
        <color theme="1"/>
        <rFont val="Calibri"/>
        <family val="2"/>
        <scheme val="minor"/>
      </rPr>
      <t xml:space="preserve"> Production Bonus</t>
    </r>
    <r>
      <rPr>
        <sz val="14"/>
        <color theme="1"/>
        <rFont val="Calibri"/>
        <family val="2"/>
        <scheme val="minor"/>
      </rPr>
      <t xml:space="preserve"> - N/A.</t>
    </r>
  </si>
  <si>
    <r>
      <rPr>
        <b/>
        <sz val="14"/>
        <color theme="1"/>
        <rFont val="Calibri"/>
        <family val="2"/>
        <scheme val="minor"/>
      </rPr>
      <t>k.</t>
    </r>
    <r>
      <rPr>
        <b/>
        <u/>
        <sz val="14"/>
        <color theme="1"/>
        <rFont val="Calibri"/>
        <family val="2"/>
        <scheme val="minor"/>
      </rPr>
      <t xml:space="preserve"> D.I. Khan
</t>
    </r>
    <r>
      <rPr>
        <sz val="14"/>
        <color theme="1"/>
        <rFont val="Calibri"/>
        <family val="2"/>
        <scheme val="minor"/>
      </rPr>
      <t xml:space="preserve">    </t>
    </r>
    <r>
      <rPr>
        <b/>
        <sz val="14"/>
        <color theme="1"/>
        <rFont val="Calibri"/>
        <family val="2"/>
        <scheme val="minor"/>
      </rPr>
      <t xml:space="preserve">(1) </t>
    </r>
    <r>
      <rPr>
        <b/>
        <u/>
        <sz val="14"/>
        <color theme="1"/>
        <rFont val="Calibri"/>
        <family val="2"/>
        <scheme val="minor"/>
      </rPr>
      <t>Social Welfare Funds</t>
    </r>
    <r>
      <rPr>
        <b/>
        <sz val="14"/>
        <color theme="1"/>
        <rFont val="Calibri"/>
        <family val="2"/>
        <scheme val="minor"/>
      </rPr>
      <t xml:space="preserve">
           </t>
    </r>
    <r>
      <rPr>
        <sz val="14"/>
        <color theme="1"/>
        <rFont val="Calibri"/>
        <family val="2"/>
        <scheme val="minor"/>
      </rPr>
      <t xml:space="preserve">(a) China Zhenhua had deposited funds amounting to PKR  5.192 million in account no. 
 0010005321660069 in ABL, Circular Road D.I.Khan, KPK for FR D.I.Khan in DC D.I.Khan's account. DC D.I.Khan therefore did not own the amount as as it pertained to FR D.I.Khan. DC D.I.Khan office is requested to reconcile with China Zhenhua while keeping KPOGCL posted.
         (b) According to DGPC's records PPL had deposited PKR 3.48 million whereas DC D.I.Khan office record shows an amount of  PKR 3.933 million. This difference of funds couldn't get reconcilied as PPL representative was missing. However, DC D.I.Khan's office representative was instructed to reconcile with PPL while keeping KPOGCL posted.
</t>
    </r>
    <r>
      <rPr>
        <b/>
        <sz val="14"/>
        <color theme="1"/>
        <rFont val="Calibri"/>
        <family val="2"/>
        <scheme val="minor"/>
      </rPr>
      <t>(2)</t>
    </r>
    <r>
      <rPr>
        <sz val="14"/>
        <color theme="1"/>
        <rFont val="Calibri"/>
        <family val="2"/>
        <scheme val="minor"/>
      </rPr>
      <t xml:space="preserve"> </t>
    </r>
    <r>
      <rPr>
        <b/>
        <u/>
        <sz val="14"/>
        <color theme="1"/>
        <rFont val="Calibri"/>
        <family val="2"/>
        <scheme val="minor"/>
      </rPr>
      <t xml:space="preserve"> Production Bonus</t>
    </r>
    <r>
      <rPr>
        <sz val="14"/>
        <color theme="1"/>
        <rFont val="Calibri"/>
        <family val="2"/>
        <scheme val="minor"/>
      </rPr>
      <t xml:space="preserve"> - N/A.</t>
    </r>
  </si>
  <si>
    <r>
      <rPr>
        <b/>
        <sz val="14"/>
        <color theme="1"/>
        <rFont val="Calibri"/>
        <family val="2"/>
        <scheme val="minor"/>
      </rPr>
      <t>j.</t>
    </r>
    <r>
      <rPr>
        <b/>
        <u/>
        <sz val="14"/>
        <color theme="1"/>
        <rFont val="Calibri"/>
        <family val="2"/>
        <scheme val="minor"/>
      </rPr>
      <t xml:space="preserve"> Nowshera
</t>
    </r>
    <r>
      <rPr>
        <b/>
        <sz val="14"/>
        <color theme="1"/>
        <rFont val="Calibri"/>
        <family val="2"/>
        <scheme val="minor"/>
      </rPr>
      <t xml:space="preserve">(1) </t>
    </r>
    <r>
      <rPr>
        <b/>
        <u/>
        <sz val="14"/>
        <color theme="1"/>
        <rFont val="Calibri"/>
        <family val="2"/>
        <scheme val="minor"/>
      </rPr>
      <t xml:space="preserve">Social Welfare Funds </t>
    </r>
    <r>
      <rPr>
        <sz val="14"/>
        <color theme="1"/>
        <rFont val="Calibri"/>
        <family val="2"/>
        <scheme val="minor"/>
      </rPr>
      <t>-  DGPC and DC office data were reconcilied before the meeting. However, in the meeting it surfaced that MPCL data amounting to PKR 6.434 million pertaining to Peshawar East block was missing in both the records.
  Payment record by MPCL was produced. DC Office is  requested to confirm the deposition of MPCL's said amount &amp; update their deposit record accordingly as at present, their record only contains deposits of OGDCL amounting to PKR 0.69 million, whereas,
MPCL deposition of amount of deposited PKR 6.434 Million in HBL 0222-79012672-01 Nowshera Cantt  is missing. DC office is requested to update their record accordingly while keeping KPOGCL posted.
(2)</t>
    </r>
    <r>
      <rPr>
        <b/>
        <u/>
        <sz val="14"/>
        <color theme="1"/>
        <rFont val="Calibri"/>
        <family val="2"/>
        <scheme val="minor"/>
      </rPr>
      <t xml:space="preserve"> Production Bonus</t>
    </r>
    <r>
      <rPr>
        <sz val="14"/>
        <color theme="1"/>
        <rFont val="Calibri"/>
        <family val="2"/>
        <scheme val="minor"/>
      </rPr>
      <t xml:space="preserve"> - N/A.</t>
    </r>
  </si>
  <si>
    <t>SOCIAL WELFARE OBLIGATIONS</t>
  </si>
  <si>
    <t>PRODUCTION BONUS</t>
  </si>
  <si>
    <t>GRAND TOTAL</t>
  </si>
  <si>
    <r>
      <rPr>
        <b/>
        <sz val="14"/>
        <color theme="1"/>
        <rFont val="Calibri"/>
        <family val="2"/>
        <scheme val="minor"/>
      </rPr>
      <t>b.</t>
    </r>
    <r>
      <rPr>
        <b/>
        <u/>
        <sz val="14"/>
        <color theme="1"/>
        <rFont val="Calibri"/>
        <family val="2"/>
        <scheme val="minor"/>
      </rPr>
      <t xml:space="preserve"> Kohat:
(1) Social Welfare Funds
</t>
    </r>
    <r>
      <rPr>
        <sz val="14"/>
        <color theme="1"/>
        <rFont val="Calibri"/>
        <family val="2"/>
        <scheme val="minor"/>
      </rPr>
      <t xml:space="preserve">      (a) Bank statement amounting to PKR 48.029 million deposited by MOL is missing.DC office is requested to update record  and  accordingly reconcile with MOL while keeping KPOGCL posted.
       (b)  Bank statement amounting to PKR 9.44 million deposited by OGDCL &amp; MOL is missing.DC office is requested to update record and  accordingly reconcile with OGDCL &amp; MOL while keeping KPOGCL posted.
</t>
    </r>
    <r>
      <rPr>
        <b/>
        <sz val="14"/>
        <color theme="1"/>
        <rFont val="Calibri"/>
        <family val="2"/>
        <scheme val="minor"/>
      </rPr>
      <t>(2)</t>
    </r>
    <r>
      <rPr>
        <b/>
        <u/>
        <sz val="14"/>
        <color theme="1"/>
        <rFont val="Calibri"/>
        <family val="2"/>
        <scheme val="minor"/>
      </rPr>
      <t xml:space="preserve"> Production Bonus</t>
    </r>
    <r>
      <rPr>
        <b/>
        <sz val="14"/>
        <color theme="1"/>
        <rFont val="Calibri"/>
        <family val="2"/>
        <scheme val="minor"/>
      </rPr>
      <t xml:space="preserve"> - </t>
    </r>
    <r>
      <rPr>
        <sz val="14"/>
        <color theme="1"/>
        <rFont val="Calibri"/>
        <family val="2"/>
        <scheme val="minor"/>
      </rPr>
      <t>Bank statement amounting to PKR 67.04 million deposited accumulatively by OGDCL &amp; MOL is missing. DC office is requested to update record 
 and  accordingly reconcile with OGDCL &amp; MOL while keeping KPOGCL posted.</t>
    </r>
  </si>
  <si>
    <t>Amount  received</t>
  </si>
  <si>
    <t xml:space="preserve">Royalty </t>
  </si>
  <si>
    <t xml:space="preserve"> In Millions of Rs</t>
  </si>
  <si>
    <t>Audit Report</t>
  </si>
  <si>
    <t>RECONCILIATORY  SUMMARY OF FUNDS (SOCIAL WELFARE OBLIGATIONS, PRODUCTION BONUS AND ROYALTY ONLY-KPK) - UPTIL JUNE,2017 SINCE INCEPTION (VERSION 2.0)</t>
  </si>
  <si>
    <t>Lakki Marw-at</t>
  </si>
  <si>
    <t>Hari
 Pur</t>
  </si>
  <si>
    <t>Not yet received</t>
  </si>
  <si>
    <t xml:space="preserve">GRAND TOTAL (In Millions of Rs)  </t>
  </si>
  <si>
    <t>Summary</t>
  </si>
  <si>
    <t>Remarks</t>
  </si>
  <si>
    <t>Rs. 5.191 Million to be handed over to APA FR D.I.KHAN</t>
  </si>
  <si>
    <t>Nowshera</t>
  </si>
  <si>
    <t>Peshawar</t>
  </si>
  <si>
    <t>Abbottabad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</si>
</sst>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_(* \(#,##0.00\);_(* &quot;-&quot;??_);_(@_)"/>
    <numFmt numFmtId="164" formatCode="0.000"/>
    <numFmt numFmtId="165" formatCode="0.0000"/>
    <numFmt numFmtId="166" formatCode="0.000000"/>
    <numFmt numFmtId="167" formatCode="0.0"/>
    <numFmt numFmtId="168" formatCode="_(* #,##0.0000000_);_(* \(#,##0.0000000\);_(* &quot;-&quot;??_);_(@_)"/>
    <numFmt numFmtId="169" formatCode="_(* #,##0.0000_);_(* \(#,##0.0000\);_(* &quot;-&quot;??_);_(@_)"/>
    <numFmt numFmtId="170" formatCode="0.0000000000"/>
  </numFmts>
  <fonts count="29" x14ac:knownFonts="1">
    <font>
      <sz val="11"/>
      <color theme="1"/>
      <name val="Calibri"/>
      <family val="2"/>
      <scheme val="minor"/>
    </font>
    <font>
      <b/>
      <sz val="11"/>
      <color theme="1"/>
      <name val="Calibri"/>
      <family val="2"/>
      <scheme val="minor"/>
    </font>
    <font>
      <sz val="12"/>
      <color theme="1"/>
      <name val="Times New Roman"/>
      <family val="1"/>
    </font>
    <font>
      <sz val="11"/>
      <color theme="1"/>
      <name val="Times New Roman"/>
      <family val="1"/>
    </font>
    <font>
      <b/>
      <sz val="11"/>
      <color theme="1"/>
      <name val="Times New Roman"/>
      <family val="1"/>
    </font>
    <font>
      <sz val="18"/>
      <color theme="1"/>
      <name val="Calibri"/>
      <family val="2"/>
      <scheme val="minor"/>
    </font>
    <font>
      <b/>
      <sz val="18"/>
      <color theme="1"/>
      <name val="Calibri"/>
      <family val="2"/>
      <scheme val="minor"/>
    </font>
    <font>
      <b/>
      <sz val="20"/>
      <color theme="1"/>
      <name val="Calibri"/>
      <family val="2"/>
      <scheme val="minor"/>
    </font>
    <font>
      <b/>
      <sz val="72"/>
      <color theme="1"/>
      <name val="Calibri"/>
      <family val="2"/>
      <scheme val="minor"/>
    </font>
    <font>
      <b/>
      <sz val="13"/>
      <color theme="1"/>
      <name val="Cambria"/>
      <family val="1"/>
      <scheme val="major"/>
    </font>
    <font>
      <sz val="36"/>
      <color theme="1"/>
      <name val="Calibri"/>
      <family val="2"/>
      <scheme val="minor"/>
    </font>
    <font>
      <b/>
      <u/>
      <sz val="11"/>
      <color theme="1"/>
      <name val="Calibri"/>
      <family val="2"/>
      <scheme val="minor"/>
    </font>
    <font>
      <sz val="11"/>
      <color theme="1"/>
      <name val="Calibri"/>
      <family val="2"/>
      <scheme val="minor"/>
    </font>
    <font>
      <sz val="11"/>
      <color theme="0"/>
      <name val="Calibri"/>
      <family val="2"/>
      <scheme val="minor"/>
    </font>
    <font>
      <b/>
      <u/>
      <sz val="14"/>
      <color theme="1"/>
      <name val="Calibri"/>
      <family val="2"/>
      <scheme val="minor"/>
    </font>
    <font>
      <b/>
      <sz val="14"/>
      <color theme="1"/>
      <name val="Calibri"/>
      <family val="2"/>
      <scheme val="minor"/>
    </font>
    <font>
      <sz val="14"/>
      <color theme="1"/>
      <name val="Calibri"/>
      <family val="2"/>
      <scheme val="minor"/>
    </font>
    <font>
      <b/>
      <sz val="24"/>
      <color theme="1"/>
      <name val="Calibri"/>
      <family val="2"/>
      <scheme val="minor"/>
    </font>
    <font>
      <sz val="48"/>
      <color theme="1"/>
      <name val="Calibri"/>
      <family val="2"/>
      <scheme val="minor"/>
    </font>
    <font>
      <b/>
      <sz val="24"/>
      <color theme="1"/>
      <name val="Cambria"/>
      <family val="1"/>
      <scheme val="major"/>
    </font>
    <font>
      <b/>
      <sz val="28"/>
      <color theme="1"/>
      <name val="Calibri"/>
      <family val="2"/>
      <scheme val="minor"/>
    </font>
    <font>
      <b/>
      <sz val="36"/>
      <color theme="1"/>
      <name val="Calibri"/>
      <family val="2"/>
      <scheme val="minor"/>
    </font>
    <font>
      <b/>
      <u/>
      <sz val="28"/>
      <color theme="1"/>
      <name val="Calibri"/>
      <family val="2"/>
      <scheme val="minor"/>
    </font>
    <font>
      <b/>
      <sz val="16"/>
      <color theme="1"/>
      <name val="Calibri"/>
      <family val="2"/>
      <scheme val="minor"/>
    </font>
    <font>
      <b/>
      <sz val="16"/>
      <color theme="1"/>
      <name val="Cambria"/>
      <family val="1"/>
      <scheme val="major"/>
    </font>
    <font>
      <sz val="16"/>
      <color theme="1"/>
      <name val="Calibri"/>
      <family val="2"/>
      <scheme val="minor"/>
    </font>
    <font>
      <sz val="16"/>
      <color theme="1"/>
      <name val="Times New Roman"/>
      <family val="1"/>
    </font>
    <font>
      <b/>
      <sz val="16"/>
      <color theme="1"/>
      <name val="Times New Roman"/>
      <family val="1"/>
    </font>
    <font>
      <b/>
      <sz val="16"/>
      <name val="Calibri"/>
      <family val="2"/>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62">
    <border>
      <left/>
      <right/>
      <top/>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right style="medium">
        <color indexed="64"/>
      </right>
      <top style="medium">
        <color rgb="FF000000"/>
      </top>
      <bottom style="medium">
        <color rgb="FF000000"/>
      </bottom>
      <diagonal/>
    </border>
    <border>
      <left/>
      <right style="medium">
        <color rgb="FF000000"/>
      </right>
      <top/>
      <bottom style="medium">
        <color rgb="FF000000"/>
      </bottom>
      <diagonal/>
    </border>
    <border>
      <left/>
      <right style="medium">
        <color indexed="64"/>
      </right>
      <top/>
      <bottom style="medium">
        <color rgb="FF000000"/>
      </bottom>
      <diagonal/>
    </border>
    <border>
      <left style="medium">
        <color rgb="FF000000"/>
      </left>
      <right/>
      <top style="medium">
        <color rgb="FF000000"/>
      </top>
      <bottom style="medium">
        <color rgb="FF000000"/>
      </bottom>
      <diagonal/>
    </border>
    <border>
      <left style="medium">
        <color indexed="64"/>
      </left>
      <right/>
      <top style="medium">
        <color rgb="FF000000"/>
      </top>
      <bottom style="medium">
        <color rgb="FF000000"/>
      </bottom>
      <diagonal/>
    </border>
    <border>
      <left/>
      <right style="medium">
        <color rgb="FF000000"/>
      </right>
      <top style="medium">
        <color rgb="FF000000"/>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bottom style="medium">
        <color rgb="FF000000"/>
      </bottom>
      <diagonal/>
    </border>
    <border>
      <left/>
      <right style="medium">
        <color rgb="FF000000"/>
      </right>
      <top/>
      <bottom/>
      <diagonal/>
    </border>
    <border>
      <left/>
      <right style="medium">
        <color indexed="64"/>
      </right>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rgb="FF000000"/>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rgb="FF000000"/>
      </right>
      <top style="medium">
        <color indexed="64"/>
      </top>
      <bottom/>
      <diagonal/>
    </border>
    <border>
      <left/>
      <right/>
      <top style="medium">
        <color indexed="64"/>
      </top>
      <bottom style="medium">
        <color rgb="FF000000"/>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style="medium">
        <color rgb="FF000000"/>
      </right>
      <top/>
      <bottom style="medium">
        <color indexed="64"/>
      </bottom>
      <diagonal/>
    </border>
    <border>
      <left/>
      <right/>
      <top/>
      <bottom style="medium">
        <color indexed="64"/>
      </bottom>
      <diagonal/>
    </border>
    <border>
      <left style="medium">
        <color indexed="64"/>
      </left>
      <right/>
      <top/>
      <bottom style="medium">
        <color rgb="FF000000"/>
      </bottom>
      <diagonal/>
    </border>
    <border>
      <left style="medium">
        <color indexed="64"/>
      </left>
      <right style="medium">
        <color rgb="FF000000"/>
      </right>
      <top style="medium">
        <color indexed="64"/>
      </top>
      <bottom/>
      <diagonal/>
    </border>
    <border>
      <left/>
      <right/>
      <top style="medium">
        <color indexed="64"/>
      </top>
      <bottom/>
      <diagonal/>
    </border>
    <border>
      <left style="thin">
        <color indexed="64"/>
      </left>
      <right style="thin">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rgb="FF000000"/>
      </left>
      <right/>
      <top style="medium">
        <color rgb="FF000000"/>
      </top>
      <bottom/>
      <diagonal/>
    </border>
    <border>
      <left/>
      <right/>
      <top style="medium">
        <color rgb="FF000000"/>
      </top>
      <bottom/>
      <diagonal/>
    </border>
    <border>
      <left style="thin">
        <color indexed="64"/>
      </left>
      <right style="thin">
        <color indexed="64"/>
      </right>
      <top/>
      <bottom style="thin">
        <color indexed="64"/>
      </bottom>
      <diagonal/>
    </border>
    <border>
      <left style="medium">
        <color indexed="64"/>
      </left>
      <right style="medium">
        <color rgb="FF000000"/>
      </right>
      <top/>
      <bottom style="medium">
        <color indexed="64"/>
      </bottom>
      <diagonal/>
    </border>
    <border>
      <left style="medium">
        <color rgb="FF000000"/>
      </left>
      <right/>
      <top/>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medium">
        <color rgb="FF000000"/>
      </left>
      <right/>
      <top style="medium">
        <color indexed="64"/>
      </top>
      <bottom style="medium">
        <color indexed="64"/>
      </bottom>
      <diagonal/>
    </border>
  </borders>
  <cellStyleXfs count="2">
    <xf numFmtId="0" fontId="0" fillId="0" borderId="0"/>
    <xf numFmtId="43" fontId="12" fillId="0" borderId="0" applyFont="0" applyFill="0" applyBorder="0" applyAlignment="0" applyProtection="0"/>
  </cellStyleXfs>
  <cellXfs count="343">
    <xf numFmtId="0" fontId="0" fillId="0" borderId="0" xfId="0"/>
    <xf numFmtId="0" fontId="0" fillId="0" borderId="4" xfId="0" applyBorder="1" applyAlignment="1">
      <alignment horizontal="justify" vertical="top" wrapText="1"/>
    </xf>
    <xf numFmtId="0" fontId="1" fillId="0" borderId="4" xfId="0" applyFont="1" applyBorder="1" applyAlignment="1">
      <alignment horizontal="justify" vertical="top" wrapText="1"/>
    </xf>
    <xf numFmtId="0" fontId="1" fillId="0" borderId="4" xfId="0" applyFont="1" applyBorder="1" applyAlignment="1">
      <alignment vertical="top" wrapText="1"/>
    </xf>
    <xf numFmtId="0" fontId="1" fillId="0" borderId="5" xfId="0" applyFont="1" applyBorder="1" applyAlignment="1">
      <alignment horizontal="justify" vertical="top" wrapText="1"/>
    </xf>
    <xf numFmtId="0" fontId="0" fillId="0" borderId="4" xfId="0" applyBorder="1" applyAlignment="1">
      <alignment horizontal="center" vertical="top" wrapText="1"/>
    </xf>
    <xf numFmtId="0" fontId="2" fillId="0" borderId="4" xfId="0" applyFont="1" applyBorder="1" applyAlignment="1">
      <alignment horizontal="center" vertical="top" wrapText="1"/>
    </xf>
    <xf numFmtId="0" fontId="3" fillId="0" borderId="4" xfId="0" applyFont="1" applyBorder="1" applyAlignment="1">
      <alignment horizontal="center" vertical="top" wrapText="1"/>
    </xf>
    <xf numFmtId="0" fontId="1" fillId="0" borderId="4" xfId="0" applyFont="1" applyBorder="1" applyAlignment="1">
      <alignment horizontal="center" vertical="top" wrapText="1"/>
    </xf>
    <xf numFmtId="0" fontId="4" fillId="0" borderId="4" xfId="0" applyFont="1" applyBorder="1" applyAlignment="1">
      <alignment horizontal="center" vertical="top" wrapText="1"/>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0" xfId="0" applyFont="1"/>
    <xf numFmtId="0" fontId="5" fillId="0" borderId="0" xfId="0" applyFont="1"/>
    <xf numFmtId="0" fontId="0" fillId="0" borderId="0" xfId="0" applyAlignment="1">
      <alignment horizontal="center" vertical="center"/>
    </xf>
    <xf numFmtId="0" fontId="0" fillId="0" borderId="0" xfId="0" applyBorder="1"/>
    <xf numFmtId="0" fontId="1" fillId="0" borderId="0" xfId="0" applyFont="1" applyBorder="1"/>
    <xf numFmtId="0" fontId="7" fillId="0" borderId="29" xfId="0" applyFont="1" applyBorder="1" applyAlignment="1">
      <alignment horizontal="center" vertical="center" wrapText="1"/>
    </xf>
    <xf numFmtId="167" fontId="8" fillId="0" borderId="0" xfId="0" applyNumberFormat="1" applyFont="1" applyBorder="1"/>
    <xf numFmtId="43" fontId="13" fillId="0" borderId="0" xfId="1" applyFont="1" applyFill="1"/>
    <xf numFmtId="169" fontId="13" fillId="0" borderId="0" xfId="1" applyNumberFormat="1" applyFont="1" applyFill="1"/>
    <xf numFmtId="0" fontId="13" fillId="0" borderId="0" xfId="0" applyFont="1" applyFill="1"/>
    <xf numFmtId="0" fontId="0" fillId="0" borderId="24" xfId="0" applyBorder="1" applyAlignment="1"/>
    <xf numFmtId="0" fontId="0" fillId="0" borderId="0" xfId="0" applyAlignment="1"/>
    <xf numFmtId="0" fontId="1" fillId="0" borderId="24" xfId="0" applyFont="1" applyBorder="1" applyAlignment="1"/>
    <xf numFmtId="167" fontId="0" fillId="0" borderId="0" xfId="0" applyNumberFormat="1" applyAlignment="1"/>
    <xf numFmtId="0" fontId="1" fillId="0" borderId="0" xfId="0" applyFont="1" applyAlignment="1"/>
    <xf numFmtId="0" fontId="0" fillId="0" borderId="24" xfId="0" applyBorder="1" applyAlignment="1">
      <alignment horizontal="left"/>
    </xf>
    <xf numFmtId="43" fontId="1" fillId="0" borderId="24" xfId="0" applyNumberFormat="1" applyFont="1" applyBorder="1" applyAlignment="1">
      <alignment horizontal="left"/>
    </xf>
    <xf numFmtId="0" fontId="0" fillId="0" borderId="50" xfId="0" applyBorder="1" applyAlignment="1">
      <alignment horizontal="left" vertical="top"/>
    </xf>
    <xf numFmtId="0" fontId="1" fillId="0" borderId="50" xfId="0" applyFont="1" applyBorder="1" applyAlignment="1">
      <alignment horizontal="left" vertical="top"/>
    </xf>
    <xf numFmtId="43" fontId="1" fillId="0" borderId="50" xfId="0" applyNumberFormat="1" applyFont="1" applyBorder="1" applyAlignment="1">
      <alignment horizontal="left" vertical="top"/>
    </xf>
    <xf numFmtId="165" fontId="6" fillId="0" borderId="24" xfId="0" applyNumberFormat="1" applyFont="1" applyFill="1" applyBorder="1" applyAlignment="1">
      <alignment horizontal="center" vertical="center" wrapText="1"/>
    </xf>
    <xf numFmtId="167" fontId="7" fillId="0" borderId="24" xfId="0" applyNumberFormat="1" applyFont="1" applyFill="1" applyBorder="1" applyAlignment="1">
      <alignment horizontal="center" vertical="center" wrapText="1"/>
    </xf>
    <xf numFmtId="0" fontId="9" fillId="2" borderId="24" xfId="0" applyFont="1" applyFill="1" applyBorder="1" applyAlignment="1">
      <alignment horizontal="center" vertical="center" wrapText="1"/>
    </xf>
    <xf numFmtId="0" fontId="14" fillId="0" borderId="0" xfId="0" applyFont="1" applyBorder="1" applyAlignment="1">
      <alignment horizontal="left" vertical="top" wrapText="1"/>
    </xf>
    <xf numFmtId="0" fontId="1" fillId="0" borderId="0" xfId="0" applyFont="1" applyBorder="1" applyAlignment="1">
      <alignment horizontal="center"/>
    </xf>
    <xf numFmtId="0" fontId="10" fillId="0" borderId="0" xfId="0" applyFont="1" applyBorder="1" applyAlignment="1">
      <alignment vertical="center"/>
    </xf>
    <xf numFmtId="43" fontId="17" fillId="0" borderId="29" xfId="1" applyFont="1" applyBorder="1" applyAlignment="1">
      <alignment horizontal="center" vertical="center" wrapText="1"/>
    </xf>
    <xf numFmtId="167" fontId="1" fillId="0" borderId="0" xfId="0" applyNumberFormat="1" applyFont="1"/>
    <xf numFmtId="0" fontId="1" fillId="0" borderId="45" xfId="0" applyFont="1" applyBorder="1"/>
    <xf numFmtId="0" fontId="0" fillId="0" borderId="45" xfId="0" applyBorder="1"/>
    <xf numFmtId="0" fontId="9" fillId="2" borderId="30" xfId="0" applyFont="1" applyFill="1" applyBorder="1" applyAlignment="1">
      <alignment horizontal="center" vertical="center" wrapText="1"/>
    </xf>
    <xf numFmtId="0" fontId="9" fillId="2" borderId="38" xfId="0" applyFont="1" applyFill="1" applyBorder="1" applyAlignment="1">
      <alignment horizontal="center" vertical="center" wrapText="1"/>
    </xf>
    <xf numFmtId="0" fontId="9" fillId="2" borderId="31" xfId="0" applyFont="1" applyFill="1" applyBorder="1" applyAlignment="1">
      <alignment horizontal="center" vertical="center" wrapText="1"/>
    </xf>
    <xf numFmtId="167" fontId="20" fillId="0" borderId="30" xfId="0" applyNumberFormat="1" applyFont="1" applyBorder="1" applyAlignment="1">
      <alignment horizontal="center"/>
    </xf>
    <xf numFmtId="167" fontId="20" fillId="0" borderId="38" xfId="0" applyNumberFormat="1" applyFont="1" applyBorder="1" applyAlignment="1">
      <alignment horizontal="center"/>
    </xf>
    <xf numFmtId="167" fontId="20" fillId="0" borderId="31" xfId="0" applyNumberFormat="1" applyFont="1" applyBorder="1" applyAlignment="1">
      <alignment horizontal="center"/>
    </xf>
    <xf numFmtId="2" fontId="20" fillId="0" borderId="30" xfId="0" applyNumberFormat="1" applyFont="1" applyBorder="1" applyAlignment="1">
      <alignment horizontal="center"/>
    </xf>
    <xf numFmtId="2" fontId="20" fillId="0" borderId="38" xfId="0" applyNumberFormat="1" applyFont="1" applyBorder="1" applyAlignment="1">
      <alignment horizontal="center"/>
    </xf>
    <xf numFmtId="0" fontId="20" fillId="0" borderId="38" xfId="0" applyFont="1" applyBorder="1" applyAlignment="1">
      <alignment horizontal="center"/>
    </xf>
    <xf numFmtId="0" fontId="20" fillId="0" borderId="31" xfId="0" applyFont="1" applyBorder="1" applyAlignment="1">
      <alignment horizontal="center"/>
    </xf>
    <xf numFmtId="0" fontId="19" fillId="2" borderId="30" xfId="0" applyFont="1" applyFill="1" applyBorder="1" applyAlignment="1">
      <alignment horizontal="center" vertical="center" wrapText="1"/>
    </xf>
    <xf numFmtId="0" fontId="19" fillId="2" borderId="38" xfId="0" applyFont="1" applyFill="1" applyBorder="1" applyAlignment="1">
      <alignment horizontal="center" vertical="center" wrapText="1"/>
    </xf>
    <xf numFmtId="0" fontId="19" fillId="2" borderId="31" xfId="0" applyFont="1" applyFill="1" applyBorder="1" applyAlignment="1">
      <alignment horizontal="center" vertical="center" wrapText="1"/>
    </xf>
    <xf numFmtId="170" fontId="21" fillId="0" borderId="30" xfId="0" applyNumberFormat="1" applyFont="1" applyBorder="1" applyAlignment="1">
      <alignment horizontal="center"/>
    </xf>
    <xf numFmtId="170" fontId="21" fillId="0" borderId="38" xfId="0" applyNumberFormat="1" applyFont="1" applyBorder="1" applyAlignment="1">
      <alignment horizontal="center"/>
    </xf>
    <xf numFmtId="0" fontId="21" fillId="0" borderId="38" xfId="0" applyFont="1" applyBorder="1" applyAlignment="1">
      <alignment horizontal="center"/>
    </xf>
    <xf numFmtId="0" fontId="21" fillId="0" borderId="31" xfId="0" applyFont="1" applyBorder="1" applyAlignment="1">
      <alignment horizontal="center"/>
    </xf>
    <xf numFmtId="0" fontId="7" fillId="0" borderId="24" xfId="0" applyFont="1" applyFill="1" applyBorder="1" applyAlignment="1">
      <alignment horizontal="center" vertical="center" wrapText="1"/>
    </xf>
    <xf numFmtId="0" fontId="17" fillId="0" borderId="49" xfId="0" applyFont="1" applyBorder="1" applyAlignment="1">
      <alignment horizontal="center" vertical="center" wrapText="1"/>
    </xf>
    <xf numFmtId="0" fontId="17" fillId="0" borderId="58" xfId="0" applyFont="1" applyBorder="1" applyAlignment="1">
      <alignment horizontal="center" vertical="center" wrapText="1"/>
    </xf>
    <xf numFmtId="0" fontId="14" fillId="0" borderId="49" xfId="0" applyFont="1" applyBorder="1" applyAlignment="1">
      <alignment horizontal="left" vertical="top" wrapText="1"/>
    </xf>
    <xf numFmtId="0" fontId="14" fillId="0" borderId="51" xfId="0" applyFont="1" applyBorder="1" applyAlignment="1">
      <alignment horizontal="left" vertical="top"/>
    </xf>
    <xf numFmtId="0" fontId="16" fillId="0" borderId="51" xfId="0" applyFont="1" applyBorder="1" applyAlignment="1">
      <alignment horizontal="left" vertical="top"/>
    </xf>
    <xf numFmtId="0" fontId="14" fillId="0" borderId="24" xfId="0" applyFont="1" applyBorder="1" applyAlignment="1">
      <alignment horizontal="left" vertical="top" wrapText="1"/>
    </xf>
    <xf numFmtId="0" fontId="14" fillId="0" borderId="24" xfId="0" applyFont="1" applyBorder="1" applyAlignment="1">
      <alignment horizontal="left" vertical="top"/>
    </xf>
    <xf numFmtId="0" fontId="14" fillId="0" borderId="50" xfId="0" applyFont="1" applyBorder="1" applyAlignment="1">
      <alignment horizontal="left" vertical="top" wrapText="1"/>
    </xf>
    <xf numFmtId="0" fontId="14" fillId="0" borderId="50" xfId="0" applyFont="1" applyBorder="1" applyAlignment="1">
      <alignment horizontal="left" vertical="top"/>
    </xf>
    <xf numFmtId="0" fontId="11" fillId="0" borderId="51" xfId="0" applyFont="1" applyBorder="1" applyAlignment="1">
      <alignment horizontal="left" vertical="top"/>
    </xf>
    <xf numFmtId="0" fontId="0" fillId="0" borderId="24" xfId="0" applyBorder="1" applyAlignment="1">
      <alignment horizontal="center"/>
    </xf>
    <xf numFmtId="0" fontId="0" fillId="0" borderId="49" xfId="0" applyBorder="1" applyAlignment="1">
      <alignment horizontal="center"/>
    </xf>
    <xf numFmtId="0" fontId="1" fillId="0" borderId="50" xfId="0" applyFont="1" applyBorder="1" applyAlignment="1">
      <alignment horizontal="center"/>
    </xf>
    <xf numFmtId="0" fontId="1" fillId="0" borderId="51" xfId="0" applyFont="1" applyBorder="1" applyAlignment="1">
      <alignment horizontal="center"/>
    </xf>
    <xf numFmtId="0" fontId="19" fillId="2" borderId="24" xfId="0" applyFont="1" applyFill="1" applyBorder="1" applyAlignment="1">
      <alignment horizontal="center" vertical="center" wrapText="1"/>
    </xf>
    <xf numFmtId="0" fontId="18" fillId="0" borderId="45" xfId="0" applyFont="1" applyBorder="1" applyAlignment="1">
      <alignment horizontal="center" vertical="center"/>
    </xf>
    <xf numFmtId="0" fontId="1" fillId="0" borderId="8" xfId="0" applyFont="1" applyBorder="1" applyAlignment="1">
      <alignment horizontal="center" vertical="top" wrapText="1"/>
    </xf>
    <xf numFmtId="0" fontId="1" fillId="0" borderId="4" xfId="0" applyFont="1" applyBorder="1" applyAlignment="1">
      <alignment horizontal="center" vertical="top" wrapText="1"/>
    </xf>
    <xf numFmtId="0" fontId="1" fillId="0" borderId="6" xfId="0" applyFont="1" applyBorder="1" applyAlignment="1">
      <alignment horizontal="center" vertical="top" wrapText="1"/>
    </xf>
    <xf numFmtId="0" fontId="1" fillId="0" borderId="2" xfId="0" applyFont="1" applyBorder="1" applyAlignment="1">
      <alignment horizontal="center" vertical="top" wrapText="1"/>
    </xf>
    <xf numFmtId="0" fontId="1" fillId="0" borderId="1" xfId="0" applyFont="1" applyBorder="1" applyAlignment="1">
      <alignment horizontal="center" vertical="top" wrapText="1"/>
    </xf>
    <xf numFmtId="0" fontId="1" fillId="0" borderId="3" xfId="0" applyFont="1" applyBorder="1" applyAlignment="1">
      <alignment horizontal="center" vertical="top" wrapText="1"/>
    </xf>
    <xf numFmtId="0" fontId="1" fillId="0" borderId="7" xfId="0" applyFont="1" applyBorder="1" applyAlignment="1">
      <alignment horizontal="center" vertical="top" wrapText="1"/>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22" fillId="0" borderId="60" xfId="0" applyFont="1" applyBorder="1" applyAlignment="1">
      <alignment horizontal="center" vertical="center" wrapText="1"/>
    </xf>
    <xf numFmtId="0" fontId="22" fillId="0" borderId="42" xfId="0" applyFont="1" applyBorder="1" applyAlignment="1">
      <alignment horizontal="center" vertical="center" wrapText="1"/>
    </xf>
    <xf numFmtId="0" fontId="22" fillId="0" borderId="23" xfId="0" applyFont="1" applyBorder="1" applyAlignment="1">
      <alignment horizontal="center" vertical="center" wrapText="1"/>
    </xf>
    <xf numFmtId="0" fontId="23" fillId="0" borderId="21" xfId="0" applyFont="1" applyFill="1" applyBorder="1" applyAlignment="1">
      <alignment horizontal="center" vertical="center"/>
    </xf>
    <xf numFmtId="0" fontId="23" fillId="0" borderId="17" xfId="0" applyFont="1" applyFill="1" applyBorder="1" applyAlignment="1">
      <alignment horizontal="center" vertical="center"/>
    </xf>
    <xf numFmtId="0" fontId="23" fillId="0" borderId="45" xfId="0" applyFont="1" applyFill="1" applyBorder="1" applyAlignment="1">
      <alignment horizontal="center" vertical="center" wrapText="1"/>
    </xf>
    <xf numFmtId="0" fontId="24" fillId="0" borderId="30" xfId="0" applyFont="1" applyFill="1" applyBorder="1" applyAlignment="1">
      <alignment horizontal="center" vertical="center" wrapText="1"/>
    </xf>
    <xf numFmtId="0" fontId="24" fillId="0" borderId="38" xfId="0" applyFont="1" applyFill="1" applyBorder="1" applyAlignment="1">
      <alignment horizontal="center" vertical="center" wrapText="1"/>
    </xf>
    <xf numFmtId="0" fontId="24" fillId="0" borderId="31" xfId="0" applyFont="1" applyFill="1" applyBorder="1" applyAlignment="1">
      <alignment horizontal="center" vertical="center" wrapText="1"/>
    </xf>
    <xf numFmtId="0" fontId="23" fillId="0" borderId="30" xfId="0" applyFont="1" applyBorder="1" applyAlignment="1">
      <alignment horizontal="center"/>
    </xf>
    <xf numFmtId="0" fontId="23" fillId="0" borderId="31" xfId="0" applyFont="1" applyBorder="1" applyAlignment="1">
      <alignment horizontal="center"/>
    </xf>
    <xf numFmtId="0" fontId="23" fillId="0" borderId="18" xfId="0" applyFont="1" applyFill="1" applyBorder="1" applyAlignment="1">
      <alignment horizontal="center" vertical="center"/>
    </xf>
    <xf numFmtId="0" fontId="23" fillId="0" borderId="4"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23" fillId="0" borderId="56"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55" xfId="0" applyFont="1" applyFill="1" applyBorder="1" applyAlignment="1">
      <alignment horizontal="center" vertical="center" wrapText="1"/>
    </xf>
    <xf numFmtId="0" fontId="23" fillId="0" borderId="23" xfId="0" applyFont="1" applyFill="1" applyBorder="1" applyAlignment="1">
      <alignment horizontal="center" vertical="center" wrapText="1"/>
    </xf>
    <xf numFmtId="0" fontId="23" fillId="0" borderId="39"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2" borderId="4" xfId="0" applyFont="1" applyFill="1" applyBorder="1" applyAlignment="1">
      <alignment horizontal="center" vertical="center" wrapText="1"/>
    </xf>
    <xf numFmtId="0" fontId="23" fillId="2" borderId="5" xfId="0" applyFont="1" applyFill="1" applyBorder="1" applyAlignment="1">
      <alignment horizontal="center" vertical="center" wrapText="1"/>
    </xf>
    <xf numFmtId="0" fontId="23" fillId="0" borderId="22" xfId="0" applyFont="1" applyFill="1" applyBorder="1" applyAlignment="1">
      <alignment horizontal="center" vertical="center" wrapText="1"/>
    </xf>
    <xf numFmtId="0" fontId="23" fillId="0" borderId="23" xfId="0" applyFont="1" applyFill="1" applyBorder="1" applyAlignment="1">
      <alignment horizontal="center" vertical="center" wrapText="1"/>
    </xf>
    <xf numFmtId="0" fontId="24" fillId="2" borderId="31" xfId="0" applyFont="1" applyFill="1" applyBorder="1" applyAlignment="1">
      <alignment horizontal="center" vertical="center" wrapText="1"/>
    </xf>
    <xf numFmtId="0" fontId="23" fillId="0" borderId="19" xfId="0" applyFont="1" applyFill="1" applyBorder="1" applyAlignment="1">
      <alignment horizontal="center" vertical="center"/>
    </xf>
    <xf numFmtId="0" fontId="23" fillId="0" borderId="25" xfId="0" applyFont="1" applyFill="1" applyBorder="1" applyAlignment="1">
      <alignment horizontal="center" vertical="center" wrapText="1"/>
    </xf>
    <xf numFmtId="0" fontId="23" fillId="0" borderId="33" xfId="0" applyFont="1" applyFill="1" applyBorder="1" applyAlignment="1">
      <alignment horizontal="center" vertical="center" wrapText="1"/>
    </xf>
    <xf numFmtId="0" fontId="23" fillId="0" borderId="31"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25" fillId="0" borderId="4" xfId="0" applyFont="1" applyFill="1" applyBorder="1" applyAlignment="1">
      <alignment horizontal="center" vertical="center" wrapText="1"/>
    </xf>
    <xf numFmtId="0" fontId="26" fillId="0" borderId="4" xfId="0" applyFont="1" applyFill="1" applyBorder="1" applyAlignment="1">
      <alignment horizontal="center" vertical="center" wrapText="1"/>
    </xf>
    <xf numFmtId="0" fontId="25" fillId="2" borderId="4" xfId="0" applyFont="1" applyFill="1" applyBorder="1" applyAlignment="1">
      <alignment horizontal="center" vertical="center" wrapText="1"/>
    </xf>
    <xf numFmtId="2" fontId="25" fillId="0" borderId="4" xfId="0" applyNumberFormat="1" applyFont="1" applyFill="1" applyBorder="1" applyAlignment="1">
      <alignment horizontal="center" vertical="center" wrapText="1"/>
    </xf>
    <xf numFmtId="43" fontId="25" fillId="0" borderId="4" xfId="0" applyNumberFormat="1" applyFont="1" applyFill="1" applyBorder="1" applyAlignment="1">
      <alignment horizontal="center" vertical="center" wrapText="1"/>
    </xf>
    <xf numFmtId="2" fontId="25" fillId="2" borderId="4" xfId="0" applyNumberFormat="1" applyFont="1" applyFill="1" applyBorder="1" applyAlignment="1">
      <alignment horizontal="center" vertical="center" wrapText="1"/>
    </xf>
    <xf numFmtId="0" fontId="26" fillId="2" borderId="4" xfId="0" applyFont="1" applyFill="1" applyBorder="1" applyAlignment="1">
      <alignment horizontal="center" vertical="center" wrapText="1"/>
    </xf>
    <xf numFmtId="2" fontId="26" fillId="2" borderId="4" xfId="0" applyNumberFormat="1" applyFont="1" applyFill="1" applyBorder="1" applyAlignment="1">
      <alignment horizontal="center" vertical="center" wrapText="1"/>
    </xf>
    <xf numFmtId="169" fontId="25" fillId="0" borderId="4" xfId="0" applyNumberFormat="1" applyFont="1" applyFill="1" applyBorder="1" applyAlignment="1">
      <alignment horizontal="center" vertical="center" wrapText="1"/>
    </xf>
    <xf numFmtId="0" fontId="23" fillId="0" borderId="20" xfId="0" applyFont="1" applyFill="1" applyBorder="1" applyAlignment="1">
      <alignment horizontal="center" vertical="center"/>
    </xf>
    <xf numFmtId="0" fontId="25" fillId="0" borderId="26" xfId="0" applyFont="1" applyFill="1" applyBorder="1" applyAlignment="1">
      <alignment horizontal="center" vertical="center" wrapText="1"/>
    </xf>
    <xf numFmtId="0" fontId="23" fillId="0" borderId="26" xfId="0" applyFont="1" applyFill="1" applyBorder="1" applyAlignment="1">
      <alignment horizontal="center" vertical="center" wrapText="1"/>
    </xf>
    <xf numFmtId="0" fontId="23" fillId="0" borderId="27" xfId="0" applyFont="1" applyFill="1" applyBorder="1" applyAlignment="1">
      <alignment horizontal="center" vertical="center" wrapText="1"/>
    </xf>
    <xf numFmtId="0" fontId="23" fillId="2" borderId="26" xfId="0" applyFont="1" applyFill="1" applyBorder="1" applyAlignment="1">
      <alignment horizontal="center" vertical="center" wrapText="1"/>
    </xf>
    <xf numFmtId="0" fontId="26" fillId="2" borderId="26" xfId="0" applyFont="1" applyFill="1" applyBorder="1" applyAlignment="1">
      <alignment horizontal="center" vertical="center" wrapText="1"/>
    </xf>
    <xf numFmtId="0" fontId="25" fillId="2" borderId="26" xfId="0" applyFont="1" applyFill="1" applyBorder="1" applyAlignment="1">
      <alignment horizontal="center" vertical="center" wrapText="1"/>
    </xf>
    <xf numFmtId="0" fontId="23" fillId="2" borderId="27" xfId="0" applyFont="1" applyFill="1" applyBorder="1" applyAlignment="1">
      <alignment horizontal="center" vertical="center" wrapText="1"/>
    </xf>
    <xf numFmtId="2" fontId="25" fillId="0" borderId="26" xfId="0" applyNumberFormat="1" applyFont="1" applyFill="1" applyBorder="1" applyAlignment="1">
      <alignment horizontal="center" vertical="center" wrapText="1"/>
    </xf>
    <xf numFmtId="2" fontId="26" fillId="2" borderId="26" xfId="0" applyNumberFormat="1" applyFont="1" applyFill="1" applyBorder="1" applyAlignment="1">
      <alignment horizontal="center" vertical="center" wrapText="1"/>
    </xf>
    <xf numFmtId="0" fontId="25" fillId="0" borderId="30" xfId="0" applyFont="1" applyFill="1" applyBorder="1" applyAlignment="1">
      <alignment horizontal="center" vertical="center"/>
    </xf>
    <xf numFmtId="0" fontId="25" fillId="0" borderId="38" xfId="0" applyFont="1" applyFill="1" applyBorder="1" applyAlignment="1">
      <alignment horizontal="center" vertical="center"/>
    </xf>
    <xf numFmtId="0" fontId="23" fillId="0" borderId="32" xfId="0" applyFont="1" applyFill="1" applyBorder="1" applyAlignment="1">
      <alignment horizontal="center" vertical="center" wrapText="1"/>
    </xf>
    <xf numFmtId="0" fontId="23" fillId="3" borderId="32" xfId="0" applyFont="1" applyFill="1" applyBorder="1" applyAlignment="1">
      <alignment horizontal="center" vertical="center" wrapText="1"/>
    </xf>
    <xf numFmtId="0" fontId="25" fillId="3" borderId="32" xfId="0" applyFont="1" applyFill="1" applyBorder="1" applyAlignment="1">
      <alignment horizontal="center" vertical="center" wrapText="1"/>
    </xf>
    <xf numFmtId="2" fontId="23" fillId="0" borderId="32" xfId="0" applyNumberFormat="1" applyFont="1" applyFill="1" applyBorder="1" applyAlignment="1">
      <alignment horizontal="center" vertical="center" wrapText="1"/>
    </xf>
    <xf numFmtId="2" fontId="23" fillId="0" borderId="31" xfId="0" applyNumberFormat="1" applyFont="1" applyFill="1" applyBorder="1" applyAlignment="1">
      <alignment horizontal="center" vertical="center" wrapText="1"/>
    </xf>
    <xf numFmtId="0" fontId="23" fillId="2" borderId="32" xfId="0" applyFont="1" applyFill="1" applyBorder="1" applyAlignment="1">
      <alignment horizontal="center" vertical="center" wrapText="1"/>
    </xf>
    <xf numFmtId="0" fontId="23" fillId="2" borderId="31" xfId="0" applyFont="1" applyFill="1" applyBorder="1" applyAlignment="1">
      <alignment horizontal="center" vertical="center" wrapText="1"/>
    </xf>
    <xf numFmtId="43" fontId="23" fillId="0" borderId="32" xfId="1" applyNumberFormat="1" applyFont="1" applyFill="1" applyBorder="1" applyAlignment="1">
      <alignment horizontal="center" vertical="center" wrapText="1"/>
    </xf>
    <xf numFmtId="2" fontId="23" fillId="2" borderId="32" xfId="0" applyNumberFormat="1" applyFont="1" applyFill="1" applyBorder="1" applyAlignment="1">
      <alignment horizontal="center" vertical="center" wrapText="1"/>
    </xf>
    <xf numFmtId="0" fontId="25" fillId="0" borderId="48" xfId="0" applyFont="1" applyFill="1" applyBorder="1"/>
    <xf numFmtId="0" fontId="25" fillId="0" borderId="0" xfId="0" applyFont="1" applyFill="1" applyBorder="1"/>
    <xf numFmtId="0" fontId="25" fillId="0" borderId="0" xfId="0" applyFont="1" applyFill="1" applyBorder="1" applyAlignment="1">
      <alignment horizontal="center" vertical="center"/>
    </xf>
    <xf numFmtId="0" fontId="23" fillId="0" borderId="0" xfId="0" applyFont="1" applyFill="1" applyBorder="1" applyAlignment="1">
      <alignment horizontal="center" vertical="center"/>
    </xf>
    <xf numFmtId="2" fontId="23" fillId="0" borderId="27" xfId="0" applyNumberFormat="1" applyFont="1" applyFill="1" applyBorder="1" applyAlignment="1">
      <alignment horizontal="center" vertical="center"/>
    </xf>
    <xf numFmtId="0" fontId="23" fillId="2" borderId="0" xfId="0" applyFont="1" applyFill="1" applyAlignment="1">
      <alignment horizontal="center" vertical="center"/>
    </xf>
    <xf numFmtId="0" fontId="25" fillId="2" borderId="0" xfId="0" applyFont="1" applyFill="1" applyAlignment="1">
      <alignment horizontal="center" vertical="center"/>
    </xf>
    <xf numFmtId="0" fontId="23" fillId="0" borderId="33" xfId="0" applyFont="1" applyFill="1" applyBorder="1" applyAlignment="1">
      <alignment horizontal="center" vertical="center"/>
    </xf>
    <xf numFmtId="0" fontId="23" fillId="0" borderId="35" xfId="0" applyFont="1" applyFill="1" applyBorder="1" applyAlignment="1">
      <alignment horizontal="center" vertical="center"/>
    </xf>
    <xf numFmtId="0" fontId="23" fillId="0" borderId="8" xfId="0" applyFont="1" applyFill="1" applyBorder="1" applyAlignment="1">
      <alignment horizontal="center" vertical="center" wrapText="1"/>
    </xf>
    <xf numFmtId="0" fontId="24" fillId="0" borderId="61" xfId="0" applyFont="1" applyFill="1" applyBorder="1" applyAlignment="1">
      <alignment horizontal="center" vertical="center" wrapText="1"/>
    </xf>
    <xf numFmtId="0" fontId="23" fillId="0" borderId="18" xfId="0" applyFont="1" applyFill="1" applyBorder="1" applyAlignment="1">
      <alignment horizontal="center" vertical="center" wrapText="1"/>
    </xf>
    <xf numFmtId="0" fontId="23" fillId="0" borderId="33" xfId="0" applyFont="1" applyFill="1" applyBorder="1" applyAlignment="1">
      <alignment horizontal="center" vertical="center" wrapText="1"/>
    </xf>
    <xf numFmtId="0" fontId="23" fillId="0" borderId="35" xfId="0" applyFont="1" applyFill="1" applyBorder="1" applyAlignment="1">
      <alignment horizontal="center" vertical="center" wrapText="1"/>
    </xf>
    <xf numFmtId="0" fontId="23" fillId="2" borderId="25" xfId="0" applyFont="1" applyFill="1" applyBorder="1" applyAlignment="1">
      <alignment horizontal="center" vertical="center" wrapText="1"/>
    </xf>
    <xf numFmtId="0" fontId="23" fillId="0" borderId="30" xfId="0" applyFont="1" applyFill="1" applyBorder="1" applyAlignment="1">
      <alignment horizontal="center" vertical="center" wrapText="1"/>
    </xf>
    <xf numFmtId="0" fontId="23" fillId="0" borderId="31" xfId="0" applyFont="1" applyFill="1" applyBorder="1" applyAlignment="1">
      <alignment horizontal="center" vertical="center" wrapText="1"/>
    </xf>
    <xf numFmtId="0" fontId="23" fillId="0" borderId="19" xfId="0" applyFont="1" applyFill="1" applyBorder="1" applyAlignment="1">
      <alignment horizontal="center" vertical="center" wrapText="1"/>
    </xf>
    <xf numFmtId="0" fontId="23" fillId="0" borderId="54" xfId="0" applyFont="1" applyFill="1" applyBorder="1" applyAlignment="1">
      <alignment horizontal="center" vertical="center" wrapText="1"/>
    </xf>
    <xf numFmtId="2" fontId="23" fillId="0" borderId="4" xfId="0" applyNumberFormat="1" applyFont="1" applyFill="1" applyBorder="1" applyAlignment="1">
      <alignment horizontal="center" vertical="center" wrapText="1"/>
    </xf>
    <xf numFmtId="0" fontId="27" fillId="0" borderId="4" xfId="0" applyFont="1" applyFill="1" applyBorder="1" applyAlignment="1">
      <alignment horizontal="center" vertical="center" wrapText="1"/>
    </xf>
    <xf numFmtId="2" fontId="26" fillId="0" borderId="4" xfId="0" applyNumberFormat="1" applyFont="1" applyFill="1" applyBorder="1" applyAlignment="1">
      <alignment horizontal="center" vertical="center" wrapText="1"/>
    </xf>
    <xf numFmtId="0" fontId="25" fillId="0" borderId="31" xfId="0" applyFont="1" applyFill="1" applyBorder="1" applyAlignment="1">
      <alignment horizontal="center" vertical="center"/>
    </xf>
    <xf numFmtId="2" fontId="25" fillId="0" borderId="32" xfId="0" applyNumberFormat="1" applyFont="1" applyFill="1" applyBorder="1" applyAlignment="1">
      <alignment horizontal="center" vertical="center" wrapText="1"/>
    </xf>
    <xf numFmtId="0" fontId="23" fillId="0" borderId="27" xfId="0" applyFont="1" applyFill="1" applyBorder="1" applyAlignment="1">
      <alignment horizontal="center" vertical="center"/>
    </xf>
    <xf numFmtId="0" fontId="23" fillId="2" borderId="0" xfId="0" applyFont="1" applyFill="1" applyBorder="1" applyAlignment="1">
      <alignment horizontal="center" vertical="center"/>
    </xf>
    <xf numFmtId="0" fontId="25" fillId="2" borderId="0" xfId="0" applyFont="1" applyFill="1" applyBorder="1" applyAlignment="1">
      <alignment horizontal="center" vertical="center"/>
    </xf>
    <xf numFmtId="0" fontId="24" fillId="2" borderId="37" xfId="0" applyFont="1" applyFill="1" applyBorder="1" applyAlignment="1">
      <alignment horizontal="center" vertical="center" wrapText="1"/>
    </xf>
    <xf numFmtId="0" fontId="23" fillId="0" borderId="40" xfId="0" applyFont="1" applyFill="1" applyBorder="1" applyAlignment="1">
      <alignment horizontal="center" vertical="center"/>
    </xf>
    <xf numFmtId="0" fontId="23" fillId="0" borderId="57" xfId="0" applyFont="1" applyFill="1" applyBorder="1" applyAlignment="1">
      <alignment horizontal="center" vertical="center" wrapText="1"/>
    </xf>
    <xf numFmtId="0" fontId="23" fillId="0" borderId="26" xfId="0" applyFont="1" applyFill="1" applyBorder="1" applyAlignment="1">
      <alignment horizontal="center" vertical="center" wrapText="1"/>
    </xf>
    <xf numFmtId="0" fontId="23" fillId="0" borderId="20" xfId="0" applyFont="1" applyFill="1" applyBorder="1" applyAlignment="1">
      <alignment horizontal="center" vertical="center" wrapText="1"/>
    </xf>
    <xf numFmtId="0" fontId="25" fillId="0" borderId="25"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5" fillId="0" borderId="26" xfId="0" applyFont="1" applyFill="1" applyBorder="1" applyAlignment="1">
      <alignment horizontal="center" vertical="center" wrapText="1"/>
    </xf>
    <xf numFmtId="0" fontId="23" fillId="0" borderId="19" xfId="0" applyFont="1" applyFill="1" applyBorder="1" applyAlignment="1">
      <alignment horizontal="center" vertical="center" wrapText="1"/>
    </xf>
    <xf numFmtId="2" fontId="23" fillId="0" borderId="39" xfId="0" applyNumberFormat="1" applyFont="1" applyFill="1" applyBorder="1" applyAlignment="1">
      <alignment horizontal="center" vertical="center" wrapText="1"/>
    </xf>
    <xf numFmtId="0" fontId="26" fillId="0" borderId="25" xfId="0" applyFont="1" applyFill="1" applyBorder="1" applyAlignment="1">
      <alignment horizontal="center" vertical="center" wrapText="1"/>
    </xf>
    <xf numFmtId="0" fontId="27" fillId="0" borderId="19" xfId="0" applyFont="1" applyFill="1" applyBorder="1" applyAlignment="1">
      <alignment horizontal="center" vertical="center" wrapText="1"/>
    </xf>
    <xf numFmtId="0" fontId="25" fillId="0" borderId="4"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3" fillId="0" borderId="20" xfId="0" applyFont="1" applyFill="1" applyBorder="1" applyAlignment="1">
      <alignment horizontal="center" vertical="center" wrapText="1"/>
    </xf>
    <xf numFmtId="164" fontId="23" fillId="0" borderId="4" xfId="0" applyNumberFormat="1" applyFont="1" applyFill="1" applyBorder="1" applyAlignment="1">
      <alignment horizontal="center" vertical="center" wrapText="1"/>
    </xf>
    <xf numFmtId="164" fontId="28" fillId="0" borderId="5" xfId="0" applyNumberFormat="1" applyFont="1" applyFill="1" applyBorder="1" applyAlignment="1">
      <alignment horizontal="center" vertical="center" wrapText="1"/>
    </xf>
    <xf numFmtId="0" fontId="23" fillId="0" borderId="41" xfId="0" applyFont="1" applyFill="1" applyBorder="1" applyAlignment="1">
      <alignment horizontal="center" vertical="center" wrapText="1"/>
    </xf>
    <xf numFmtId="0" fontId="25" fillId="0" borderId="41" xfId="0" applyFont="1" applyFill="1" applyBorder="1" applyAlignment="1">
      <alignment horizontal="center" vertical="center" wrapText="1"/>
    </xf>
    <xf numFmtId="0" fontId="23" fillId="3" borderId="41" xfId="0" applyFont="1" applyFill="1" applyBorder="1" applyAlignment="1">
      <alignment horizontal="center" vertical="center" wrapText="1"/>
    </xf>
    <xf numFmtId="0" fontId="25" fillId="3" borderId="41" xfId="0" applyFont="1" applyFill="1" applyBorder="1" applyAlignment="1">
      <alignment horizontal="center" vertical="center" wrapText="1"/>
    </xf>
    <xf numFmtId="164" fontId="23" fillId="0" borderId="41" xfId="0" applyNumberFormat="1" applyFont="1" applyFill="1" applyBorder="1" applyAlignment="1">
      <alignment horizontal="center" vertical="center" wrapText="1"/>
    </xf>
    <xf numFmtId="164" fontId="28" fillId="0" borderId="23" xfId="0" applyNumberFormat="1" applyFont="1" applyFill="1" applyBorder="1" applyAlignment="1">
      <alignment horizontal="center" vertical="center" wrapText="1"/>
    </xf>
    <xf numFmtId="0" fontId="23" fillId="2" borderId="41" xfId="0" applyFont="1" applyFill="1" applyBorder="1" applyAlignment="1">
      <alignment horizontal="center" vertical="center" wrapText="1"/>
    </xf>
    <xf numFmtId="0" fontId="23" fillId="2" borderId="23" xfId="0" applyFont="1" applyFill="1" applyBorder="1" applyAlignment="1">
      <alignment horizontal="center" vertical="center" wrapText="1"/>
    </xf>
    <xf numFmtId="0" fontId="23" fillId="0" borderId="0" xfId="0" applyFont="1" applyFill="1" applyBorder="1"/>
    <xf numFmtId="0" fontId="23" fillId="0" borderId="0" xfId="0" applyFont="1" applyFill="1" applyBorder="1" applyAlignment="1">
      <alignment horizontal="center" vertical="top" wrapText="1"/>
    </xf>
    <xf numFmtId="0" fontId="23" fillId="0" borderId="45" xfId="0" applyFont="1" applyFill="1" applyBorder="1" applyAlignment="1">
      <alignment horizontal="center" vertical="top" wrapText="1"/>
    </xf>
    <xf numFmtId="0" fontId="23" fillId="0" borderId="27" xfId="0" applyFont="1" applyFill="1" applyBorder="1"/>
    <xf numFmtId="0" fontId="23" fillId="0" borderId="0" xfId="0" applyFont="1"/>
    <xf numFmtId="0" fontId="25" fillId="0" borderId="0" xfId="0" applyFont="1"/>
    <xf numFmtId="0" fontId="24" fillId="2" borderId="45" xfId="0" applyFont="1" applyFill="1" applyBorder="1" applyAlignment="1">
      <alignment horizontal="center" vertical="top" wrapText="1"/>
    </xf>
    <xf numFmtId="0" fontId="25" fillId="0" borderId="42" xfId="0" applyFont="1" applyFill="1" applyBorder="1"/>
    <xf numFmtId="0" fontId="23" fillId="2" borderId="0" xfId="0" applyFont="1" applyFill="1"/>
    <xf numFmtId="0" fontId="25" fillId="2" borderId="0" xfId="0" applyFont="1" applyFill="1"/>
    <xf numFmtId="0" fontId="23" fillId="0" borderId="9" xfId="0" applyFont="1" applyFill="1" applyBorder="1" applyAlignment="1">
      <alignment horizontal="center" vertical="center"/>
    </xf>
    <xf numFmtId="0" fontId="23" fillId="0" borderId="36" xfId="0" applyFont="1" applyFill="1" applyBorder="1" applyAlignment="1">
      <alignment horizontal="center" vertical="center" wrapText="1"/>
    </xf>
    <xf numFmtId="0" fontId="23" fillId="0" borderId="4" xfId="0" applyFont="1" applyFill="1" applyBorder="1" applyAlignment="1">
      <alignment horizontal="justify" vertical="top" wrapText="1"/>
    </xf>
    <xf numFmtId="0" fontId="23" fillId="0" borderId="4" xfId="0" applyFont="1" applyFill="1" applyBorder="1" applyAlignment="1">
      <alignment vertical="top" wrapText="1"/>
    </xf>
    <xf numFmtId="0" fontId="23" fillId="0" borderId="25" xfId="0" applyFont="1" applyFill="1" applyBorder="1" applyAlignment="1">
      <alignment horizontal="justify" vertical="top" wrapText="1"/>
    </xf>
    <xf numFmtId="0" fontId="23" fillId="0" borderId="5" xfId="0" applyFont="1" applyFill="1" applyBorder="1" applyAlignment="1">
      <alignment horizontal="justify" vertical="top" wrapText="1"/>
    </xf>
    <xf numFmtId="0" fontId="23" fillId="2" borderId="4" xfId="0" applyFont="1" applyFill="1" applyBorder="1" applyAlignment="1">
      <alignment horizontal="justify" vertical="top" wrapText="1"/>
    </xf>
    <xf numFmtId="0" fontId="23" fillId="2" borderId="4" xfId="0" applyFont="1" applyFill="1" applyBorder="1" applyAlignment="1">
      <alignment vertical="top" wrapText="1"/>
    </xf>
    <xf numFmtId="0" fontId="23" fillId="2" borderId="5" xfId="0" applyFont="1" applyFill="1" applyBorder="1" applyAlignment="1">
      <alignment horizontal="justify" vertical="top" wrapText="1"/>
    </xf>
    <xf numFmtId="0" fontId="25" fillId="0" borderId="4" xfId="0" applyFont="1" applyFill="1" applyBorder="1" applyAlignment="1">
      <alignment horizontal="justify" vertical="top" wrapText="1"/>
    </xf>
    <xf numFmtId="0" fontId="23" fillId="0" borderId="4" xfId="0" applyFont="1" applyFill="1" applyBorder="1" applyAlignment="1">
      <alignment horizontal="center" vertical="top" wrapText="1"/>
    </xf>
    <xf numFmtId="0" fontId="25" fillId="0" borderId="4" xfId="0" applyFont="1" applyFill="1" applyBorder="1" applyAlignment="1">
      <alignment horizontal="center" vertical="top" wrapText="1"/>
    </xf>
    <xf numFmtId="0" fontId="23" fillId="0" borderId="5" xfId="0" applyFont="1" applyFill="1" applyBorder="1" applyAlignment="1">
      <alignment horizontal="center" vertical="top" wrapText="1"/>
    </xf>
    <xf numFmtId="0" fontId="23" fillId="2" borderId="4" xfId="0" applyFont="1" applyFill="1" applyBorder="1" applyAlignment="1">
      <alignment horizontal="center" vertical="top" wrapText="1"/>
    </xf>
    <xf numFmtId="0" fontId="25" fillId="2" borderId="4" xfId="0" applyFont="1" applyFill="1" applyBorder="1" applyAlignment="1">
      <alignment horizontal="center" vertical="top" wrapText="1"/>
    </xf>
    <xf numFmtId="0" fontId="23" fillId="2" borderId="5" xfId="0" applyFont="1" applyFill="1" applyBorder="1" applyAlignment="1">
      <alignment horizontal="center" vertical="top" wrapText="1"/>
    </xf>
    <xf numFmtId="0" fontId="23" fillId="0" borderId="26" xfId="0" applyFont="1" applyFill="1" applyBorder="1" applyAlignment="1">
      <alignment horizontal="center" vertical="top" wrapText="1"/>
    </xf>
    <xf numFmtId="0" fontId="23" fillId="0" borderId="25" xfId="0" applyFont="1" applyFill="1" applyBorder="1" applyAlignment="1">
      <alignment horizontal="center" vertical="top" wrapText="1"/>
    </xf>
    <xf numFmtId="0" fontId="23" fillId="0" borderId="39" xfId="0" applyFont="1" applyFill="1" applyBorder="1" applyAlignment="1">
      <alignment horizontal="center" vertical="top" wrapText="1"/>
    </xf>
    <xf numFmtId="0" fontId="23" fillId="0" borderId="18" xfId="0" applyFont="1" applyFill="1" applyBorder="1" applyAlignment="1">
      <alignment horizontal="center" vertical="top" wrapText="1"/>
    </xf>
    <xf numFmtId="0" fontId="23" fillId="0" borderId="39" xfId="0" applyFont="1" applyFill="1" applyBorder="1" applyAlignment="1">
      <alignment horizontal="center" wrapText="1"/>
    </xf>
    <xf numFmtId="0" fontId="23" fillId="0" borderId="39" xfId="0" applyFont="1" applyFill="1" applyBorder="1" applyAlignment="1">
      <alignment horizontal="center"/>
    </xf>
    <xf numFmtId="0" fontId="25" fillId="0" borderId="30" xfId="0" applyFont="1" applyFill="1" applyBorder="1"/>
    <xf numFmtId="0" fontId="25" fillId="0" borderId="31" xfId="0" applyFont="1" applyFill="1" applyBorder="1"/>
    <xf numFmtId="0" fontId="23" fillId="0" borderId="41" xfId="0" applyFont="1" applyFill="1" applyBorder="1" applyAlignment="1">
      <alignment horizontal="justify" vertical="top" wrapText="1"/>
    </xf>
    <xf numFmtId="0" fontId="23" fillId="0" borderId="42" xfId="0" applyFont="1" applyFill="1" applyBorder="1" applyAlignment="1">
      <alignment horizontal="center" vertical="center" wrapText="1"/>
    </xf>
    <xf numFmtId="0" fontId="23" fillId="3" borderId="4" xfId="0" applyFont="1" applyFill="1" applyBorder="1" applyAlignment="1">
      <alignment horizontal="center" vertical="top" wrapText="1"/>
    </xf>
    <xf numFmtId="0" fontId="25" fillId="3" borderId="38" xfId="0" applyFont="1" applyFill="1" applyBorder="1" applyAlignment="1">
      <alignment horizontal="center" vertical="center" wrapText="1"/>
    </xf>
    <xf numFmtId="0" fontId="23" fillId="0" borderId="59" xfId="0" applyFont="1" applyFill="1" applyBorder="1" applyAlignment="1">
      <alignment horizontal="center" vertical="center" wrapText="1"/>
    </xf>
    <xf numFmtId="166" fontId="25" fillId="0" borderId="0" xfId="0" applyNumberFormat="1" applyFont="1" applyFill="1" applyBorder="1"/>
    <xf numFmtId="0" fontId="23" fillId="0" borderId="0" xfId="0" applyFont="1" applyFill="1" applyBorder="1" applyAlignment="1">
      <alignment horizontal="center"/>
    </xf>
    <xf numFmtId="0" fontId="23" fillId="0" borderId="36" xfId="0" applyFont="1" applyFill="1" applyBorder="1" applyAlignment="1">
      <alignment horizontal="center" vertical="top" wrapText="1"/>
    </xf>
    <xf numFmtId="0" fontId="23" fillId="0" borderId="28" xfId="0" applyFont="1" applyFill="1" applyBorder="1" applyAlignment="1">
      <alignment horizontal="center" vertical="center" wrapText="1"/>
    </xf>
    <xf numFmtId="0" fontId="23" fillId="0" borderId="4" xfId="0" applyFont="1" applyFill="1" applyBorder="1" applyAlignment="1">
      <alignment horizontal="center" vertical="top" wrapText="1"/>
    </xf>
    <xf numFmtId="0" fontId="23" fillId="0" borderId="52" xfId="0" applyFont="1" applyFill="1" applyBorder="1" applyAlignment="1">
      <alignment horizontal="center" vertical="center" wrapText="1"/>
    </xf>
    <xf numFmtId="0" fontId="23" fillId="0" borderId="27" xfId="0" applyFont="1" applyFill="1" applyBorder="1" applyAlignment="1">
      <alignment horizontal="center" vertical="center" wrapText="1"/>
    </xf>
    <xf numFmtId="168" fontId="25" fillId="0" borderId="4" xfId="0" applyNumberFormat="1" applyFont="1" applyFill="1" applyBorder="1" applyAlignment="1">
      <alignment horizontal="center" vertical="top" wrapText="1"/>
    </xf>
    <xf numFmtId="168" fontId="25" fillId="0" borderId="4" xfId="0" applyNumberFormat="1" applyFont="1" applyFill="1" applyBorder="1" applyAlignment="1">
      <alignment horizontal="left" vertical="center" wrapText="1"/>
    </xf>
    <xf numFmtId="164" fontId="23" fillId="0" borderId="4" xfId="0" applyNumberFormat="1" applyFont="1" applyFill="1" applyBorder="1" applyAlignment="1">
      <alignment horizontal="center" vertical="top" wrapText="1"/>
    </xf>
    <xf numFmtId="164" fontId="25" fillId="0" borderId="4" xfId="0" applyNumberFormat="1" applyFont="1" applyFill="1" applyBorder="1" applyAlignment="1">
      <alignment horizontal="center" vertical="top" wrapText="1"/>
    </xf>
    <xf numFmtId="168" fontId="25" fillId="0" borderId="26" xfId="0" applyNumberFormat="1" applyFont="1" applyFill="1" applyBorder="1" applyAlignment="1">
      <alignment horizontal="center" vertical="top" wrapText="1"/>
    </xf>
    <xf numFmtId="168" fontId="25" fillId="0" borderId="0" xfId="0" applyNumberFormat="1" applyFont="1" applyFill="1" applyBorder="1" applyAlignment="1">
      <alignment horizontal="left" vertical="center" wrapText="1"/>
    </xf>
    <xf numFmtId="168" fontId="25" fillId="0" borderId="39" xfId="0" applyNumberFormat="1" applyFont="1" applyFill="1" applyBorder="1" applyAlignment="1">
      <alignment horizontal="center" vertical="top" wrapText="1"/>
    </xf>
    <xf numFmtId="164" fontId="25" fillId="0" borderId="26" xfId="0" applyNumberFormat="1" applyFont="1" applyFill="1" applyBorder="1" applyAlignment="1">
      <alignment horizontal="center" vertical="top" wrapText="1"/>
    </xf>
    <xf numFmtId="164" fontId="23" fillId="0" borderId="26" xfId="0" applyNumberFormat="1" applyFont="1" applyFill="1" applyBorder="1" applyAlignment="1">
      <alignment horizontal="center" vertical="top" wrapText="1"/>
    </xf>
    <xf numFmtId="0" fontId="28" fillId="0" borderId="41" xfId="0" applyFont="1" applyFill="1" applyBorder="1" applyAlignment="1">
      <alignment horizontal="justify" vertical="top" wrapText="1"/>
    </xf>
    <xf numFmtId="165" fontId="23" fillId="0" borderId="41" xfId="0" applyNumberFormat="1" applyFont="1" applyFill="1" applyBorder="1" applyAlignment="1">
      <alignment horizontal="center" vertical="center" wrapText="1"/>
    </xf>
    <xf numFmtId="165" fontId="23" fillId="0" borderId="39" xfId="0" applyNumberFormat="1" applyFont="1" applyFill="1" applyBorder="1" applyAlignment="1">
      <alignment horizontal="center" vertical="center" wrapText="1"/>
    </xf>
    <xf numFmtId="165" fontId="23" fillId="0" borderId="42" xfId="0" applyNumberFormat="1" applyFont="1" applyFill="1" applyBorder="1" applyAlignment="1">
      <alignment horizontal="center" vertical="center" wrapText="1"/>
    </xf>
    <xf numFmtId="1" fontId="23" fillId="3" borderId="41" xfId="0" applyNumberFormat="1" applyFont="1" applyFill="1" applyBorder="1" applyAlignment="1">
      <alignment horizontal="center" vertical="center" wrapText="1"/>
    </xf>
    <xf numFmtId="165" fontId="23" fillId="0" borderId="0" xfId="0" applyNumberFormat="1" applyFont="1" applyFill="1" applyBorder="1"/>
    <xf numFmtId="0" fontId="23" fillId="2" borderId="0" xfId="0" applyFont="1" applyFill="1" applyBorder="1"/>
    <xf numFmtId="0" fontId="25" fillId="2" borderId="0" xfId="0" applyFont="1" applyFill="1" applyBorder="1"/>
    <xf numFmtId="0" fontId="23" fillId="0" borderId="39" xfId="0" applyFont="1" applyFill="1" applyBorder="1" applyAlignment="1">
      <alignment horizontal="center" vertical="center"/>
    </xf>
    <xf numFmtId="0" fontId="23" fillId="0" borderId="45" xfId="0" applyFont="1" applyFill="1" applyBorder="1" applyAlignment="1">
      <alignment horizontal="center" vertical="top" wrapText="1"/>
    </xf>
    <xf numFmtId="0" fontId="25" fillId="0" borderId="26" xfId="0" applyFont="1" applyFill="1" applyBorder="1" applyAlignment="1">
      <alignment horizontal="justify" vertical="top" wrapText="1"/>
    </xf>
    <xf numFmtId="0" fontId="23" fillId="0" borderId="41" xfId="0" applyFont="1" applyFill="1" applyBorder="1" applyAlignment="1">
      <alignment horizontal="center" vertical="top" wrapText="1"/>
    </xf>
    <xf numFmtId="0" fontId="25" fillId="0" borderId="41" xfId="0" applyFont="1" applyFill="1" applyBorder="1" applyAlignment="1">
      <alignment horizontal="center" vertical="top" wrapText="1"/>
    </xf>
    <xf numFmtId="0" fontId="23" fillId="0" borderId="23" xfId="0" applyFont="1" applyFill="1" applyBorder="1" applyAlignment="1">
      <alignment horizontal="center" vertical="top" wrapText="1"/>
    </xf>
    <xf numFmtId="0" fontId="23" fillId="2" borderId="41" xfId="0" applyFont="1" applyFill="1" applyBorder="1" applyAlignment="1">
      <alignment horizontal="center" vertical="top" wrapText="1"/>
    </xf>
    <xf numFmtId="0" fontId="25" fillId="2" borderId="41" xfId="0" applyFont="1" applyFill="1" applyBorder="1" applyAlignment="1">
      <alignment horizontal="center" vertical="top" wrapText="1"/>
    </xf>
    <xf numFmtId="0" fontId="23" fillId="2" borderId="23" xfId="0" applyFont="1" applyFill="1" applyBorder="1" applyAlignment="1">
      <alignment horizontal="center" vertical="top" wrapText="1"/>
    </xf>
    <xf numFmtId="0" fontId="23" fillId="0" borderId="31" xfId="0" applyFont="1" applyFill="1" applyBorder="1" applyAlignment="1">
      <alignment horizontal="justify" vertical="top" wrapText="1"/>
    </xf>
    <xf numFmtId="0" fontId="23" fillId="0" borderId="26" xfId="0" applyFont="1" applyFill="1" applyBorder="1" applyAlignment="1">
      <alignment horizontal="justify" vertical="top" wrapText="1"/>
    </xf>
    <xf numFmtId="0" fontId="23" fillId="0" borderId="0" xfId="0" applyFont="1" applyFill="1" applyBorder="1" applyAlignment="1">
      <alignment horizontal="center" vertical="center" wrapText="1"/>
    </xf>
    <xf numFmtId="0" fontId="23" fillId="2" borderId="0" xfId="0" applyFont="1" applyFill="1" applyBorder="1" applyAlignment="1">
      <alignment horizontal="center" vertical="center" wrapText="1"/>
    </xf>
    <xf numFmtId="0" fontId="23" fillId="0" borderId="44" xfId="0" applyFont="1" applyFill="1" applyBorder="1" applyAlignment="1">
      <alignment horizontal="center" vertical="top" wrapText="1"/>
    </xf>
    <xf numFmtId="0" fontId="23" fillId="0" borderId="43" xfId="0" applyFont="1" applyFill="1" applyBorder="1" applyAlignment="1">
      <alignment horizontal="center" vertical="top" wrapText="1"/>
    </xf>
    <xf numFmtId="0" fontId="23" fillId="0" borderId="39" xfId="0" applyFont="1" applyFill="1" applyBorder="1" applyAlignment="1">
      <alignment horizontal="justify" vertical="top" wrapText="1"/>
    </xf>
    <xf numFmtId="0" fontId="23" fillId="0" borderId="39" xfId="0" applyFont="1" applyFill="1" applyBorder="1" applyAlignment="1">
      <alignment vertical="top" wrapText="1"/>
    </xf>
    <xf numFmtId="0" fontId="23" fillId="0" borderId="4" xfId="0" applyFont="1" applyBorder="1" applyAlignment="1">
      <alignment horizontal="justify" vertical="top" wrapText="1"/>
    </xf>
    <xf numFmtId="0" fontId="23" fillId="0" borderId="4" xfId="0" applyFont="1" applyBorder="1" applyAlignment="1">
      <alignment vertical="top" wrapText="1"/>
    </xf>
    <xf numFmtId="0" fontId="23" fillId="0" borderId="5" xfId="0" applyFont="1" applyBorder="1" applyAlignment="1">
      <alignment horizontal="justify" vertical="top" wrapText="1"/>
    </xf>
    <xf numFmtId="0" fontId="23" fillId="0" borderId="0" xfId="0" applyFont="1" applyFill="1" applyBorder="1" applyAlignment="1">
      <alignment horizontal="justify" vertical="top" wrapText="1"/>
    </xf>
    <xf numFmtId="0" fontId="23" fillId="0" borderId="0" xfId="0" applyFont="1" applyFill="1" applyBorder="1" applyAlignment="1">
      <alignment vertical="top" wrapText="1"/>
    </xf>
    <xf numFmtId="0" fontId="23" fillId="2" borderId="39" xfId="0" applyFont="1" applyFill="1" applyBorder="1" applyAlignment="1">
      <alignment horizontal="center" vertical="center" wrapText="1"/>
    </xf>
    <xf numFmtId="0" fontId="25" fillId="0" borderId="25" xfId="0" applyFont="1" applyFill="1" applyBorder="1" applyAlignment="1">
      <alignment horizontal="justify" vertical="top" wrapText="1"/>
    </xf>
    <xf numFmtId="0" fontId="25" fillId="0" borderId="39" xfId="0" applyFont="1" applyFill="1" applyBorder="1" applyAlignment="1">
      <alignment horizontal="center" vertical="top" wrapText="1"/>
    </xf>
    <xf numFmtId="0" fontId="23" fillId="0" borderId="4" xfId="0" applyFont="1" applyBorder="1" applyAlignment="1">
      <alignment horizontal="center" vertical="top" wrapText="1"/>
    </xf>
    <xf numFmtId="0" fontId="25" fillId="0" borderId="4" xfId="0" applyFont="1" applyBorder="1" applyAlignment="1">
      <alignment horizontal="center" vertical="top" wrapText="1"/>
    </xf>
    <xf numFmtId="0" fontId="23" fillId="0" borderId="5" xfId="0" applyFont="1" applyBorder="1" applyAlignment="1">
      <alignment horizontal="center" vertical="top" wrapText="1"/>
    </xf>
    <xf numFmtId="0" fontId="25" fillId="0" borderId="25" xfId="0" applyFont="1" applyBorder="1" applyAlignment="1">
      <alignment horizontal="center" vertical="top" wrapText="1"/>
    </xf>
    <xf numFmtId="0" fontId="25" fillId="0" borderId="26" xfId="0" applyFont="1" applyFill="1" applyBorder="1" applyAlignment="1">
      <alignment horizontal="center" vertical="top" wrapText="1"/>
    </xf>
    <xf numFmtId="0" fontId="23" fillId="0" borderId="27" xfId="0" applyFont="1" applyFill="1" applyBorder="1" applyAlignment="1">
      <alignment horizontal="center" vertical="top" wrapText="1"/>
    </xf>
    <xf numFmtId="0" fontId="23" fillId="0" borderId="26" xfId="0" applyFont="1" applyBorder="1" applyAlignment="1">
      <alignment horizontal="center" vertical="top" wrapText="1"/>
    </xf>
    <xf numFmtId="0" fontId="25" fillId="0" borderId="26" xfId="0" applyFont="1" applyBorder="1" applyAlignment="1">
      <alignment horizontal="center" vertical="top" wrapText="1"/>
    </xf>
    <xf numFmtId="0" fontId="23" fillId="0" borderId="27" xfId="0" applyFont="1" applyBorder="1" applyAlignment="1">
      <alignment horizontal="center" vertical="top" wrapText="1"/>
    </xf>
    <xf numFmtId="0" fontId="25" fillId="0" borderId="38" xfId="0" applyFont="1" applyFill="1" applyBorder="1"/>
    <xf numFmtId="0" fontId="23" fillId="0" borderId="32" xfId="0" applyFont="1" applyFill="1" applyBorder="1" applyAlignment="1">
      <alignment horizontal="justify" vertical="top" wrapText="1"/>
    </xf>
    <xf numFmtId="0" fontId="23" fillId="0" borderId="0" xfId="0" applyFont="1" applyBorder="1"/>
    <xf numFmtId="0" fontId="25" fillId="0" borderId="0" xfId="0" applyFont="1" applyBorder="1"/>
    <xf numFmtId="0" fontId="23" fillId="0" borderId="21" xfId="0" applyFont="1" applyFill="1" applyBorder="1" applyAlignment="1">
      <alignment horizontal="center" vertical="center"/>
    </xf>
    <xf numFmtId="0" fontId="23" fillId="0" borderId="17" xfId="0" applyFont="1" applyFill="1" applyBorder="1" applyAlignment="1">
      <alignment horizontal="center" vertical="center" wrapText="1"/>
    </xf>
    <xf numFmtId="0" fontId="23" fillId="0" borderId="53" xfId="0" applyFont="1" applyFill="1" applyBorder="1" applyAlignment="1">
      <alignment horizontal="center" vertical="center" wrapText="1"/>
    </xf>
    <xf numFmtId="0" fontId="23" fillId="0" borderId="15" xfId="0" applyFont="1" applyFill="1" applyBorder="1" applyAlignment="1">
      <alignment horizontal="center" vertical="center"/>
    </xf>
    <xf numFmtId="0" fontId="23" fillId="0" borderId="12" xfId="0" applyFont="1" applyFill="1" applyBorder="1" applyAlignment="1">
      <alignment horizontal="center" vertical="center"/>
    </xf>
    <xf numFmtId="0" fontId="23" fillId="0" borderId="16" xfId="0" applyFont="1" applyFill="1" applyBorder="1" applyAlignment="1">
      <alignment horizontal="center" vertical="center"/>
    </xf>
    <xf numFmtId="0" fontId="23" fillId="0" borderId="13" xfId="0" applyFont="1" applyFill="1" applyBorder="1" applyAlignment="1">
      <alignment horizontal="center" vertical="center"/>
    </xf>
    <xf numFmtId="0" fontId="25" fillId="0" borderId="39" xfId="0" applyFont="1" applyBorder="1"/>
    <xf numFmtId="0" fontId="25" fillId="0" borderId="22" xfId="0" applyFont="1" applyFill="1" applyBorder="1"/>
    <xf numFmtId="0" fontId="25" fillId="0" borderId="23" xfId="0" applyFont="1" applyFill="1" applyBorder="1"/>
    <xf numFmtId="0" fontId="23" fillId="0" borderId="48" xfId="0" applyFont="1" applyFill="1" applyBorder="1" applyAlignment="1">
      <alignment horizontal="center" vertical="center"/>
    </xf>
    <xf numFmtId="43" fontId="23" fillId="0" borderId="41" xfId="0" applyNumberFormat="1" applyFont="1" applyFill="1" applyBorder="1" applyAlignment="1">
      <alignment horizontal="center" vertical="center" wrapText="1"/>
    </xf>
    <xf numFmtId="0" fontId="23" fillId="0" borderId="18" xfId="0" applyFont="1" applyFill="1" applyBorder="1" applyAlignment="1">
      <alignment horizontal="center" vertical="center"/>
    </xf>
    <xf numFmtId="0" fontId="23" fillId="0" borderId="28" xfId="0" applyFont="1" applyFill="1" applyBorder="1" applyAlignment="1">
      <alignment horizontal="center" vertical="center"/>
    </xf>
    <xf numFmtId="0" fontId="25" fillId="0" borderId="0" xfId="0" applyFont="1" applyFill="1" applyBorder="1" applyAlignment="1">
      <alignment horizontal="center" vertical="top" wrapText="1"/>
    </xf>
    <xf numFmtId="0" fontId="25" fillId="0" borderId="39" xfId="0" applyFont="1" applyBorder="1" applyAlignment="1">
      <alignment horizontal="center"/>
    </xf>
    <xf numFmtId="164" fontId="23" fillId="0" borderId="25" xfId="0" applyNumberFormat="1" applyFont="1" applyFill="1" applyBorder="1" applyAlignment="1">
      <alignment horizontal="center" vertical="top" wrapText="1"/>
    </xf>
    <xf numFmtId="164" fontId="23" fillId="0" borderId="39" xfId="0" applyNumberFormat="1" applyFont="1" applyFill="1" applyBorder="1" applyAlignment="1">
      <alignment horizontal="center" vertical="top" wrapText="1"/>
    </xf>
    <xf numFmtId="0" fontId="23" fillId="0" borderId="30" xfId="0" applyFont="1" applyFill="1" applyBorder="1" applyAlignment="1">
      <alignment vertical="center"/>
    </xf>
    <xf numFmtId="0" fontId="23" fillId="0" borderId="31" xfId="0" applyFont="1" applyFill="1" applyBorder="1" applyAlignment="1">
      <alignment vertical="center"/>
    </xf>
    <xf numFmtId="2" fontId="23" fillId="0" borderId="41" xfId="0" applyNumberFormat="1" applyFont="1" applyFill="1" applyBorder="1" applyAlignment="1">
      <alignment horizontal="center" vertical="center" wrapText="1"/>
    </xf>
    <xf numFmtId="164" fontId="25" fillId="0" borderId="41" xfId="0" applyNumberFormat="1" applyFont="1" applyFill="1" applyBorder="1" applyAlignment="1">
      <alignment horizontal="center" vertical="center" wrapText="1"/>
    </xf>
    <xf numFmtId="167" fontId="23" fillId="3" borderId="41" xfId="0" applyNumberFormat="1" applyFont="1" applyFill="1" applyBorder="1" applyAlignment="1">
      <alignment horizontal="center" vertical="center" wrapText="1"/>
    </xf>
    <xf numFmtId="164" fontId="23" fillId="0" borderId="42" xfId="0" applyNumberFormat="1" applyFont="1" applyFill="1" applyBorder="1" applyAlignment="1">
      <alignment horizontal="center" vertical="center" wrapText="1"/>
    </xf>
    <xf numFmtId="0" fontId="25" fillId="3" borderId="39" xfId="0" applyFont="1" applyFill="1" applyBorder="1" applyAlignment="1">
      <alignment horizontal="center" vertical="center" wrapText="1"/>
    </xf>
    <xf numFmtId="0" fontId="23" fillId="2" borderId="42" xfId="0" applyFont="1" applyFill="1" applyBorder="1" applyAlignment="1">
      <alignment horizontal="center" vertical="center" wrapText="1"/>
    </xf>
    <xf numFmtId="167" fontId="23" fillId="0" borderId="26" xfId="0" applyNumberFormat="1" applyFont="1" applyFill="1" applyBorder="1" applyAlignment="1">
      <alignment horizontal="center" vertical="center" wrapText="1"/>
    </xf>
    <xf numFmtId="167" fontId="25" fillId="0" borderId="26" xfId="0" applyNumberFormat="1" applyFont="1" applyFill="1" applyBorder="1" applyAlignment="1">
      <alignment horizontal="center" vertical="center" wrapText="1"/>
    </xf>
    <xf numFmtId="2" fontId="23" fillId="3" borderId="26" xfId="0" applyNumberFormat="1" applyFont="1" applyFill="1" applyBorder="1" applyAlignment="1">
      <alignment horizontal="center" vertical="center" wrapText="1"/>
    </xf>
    <xf numFmtId="0" fontId="25" fillId="3" borderId="26" xfId="0" applyFont="1" applyFill="1" applyBorder="1" applyAlignment="1">
      <alignment horizontal="center" vertical="center" wrapText="1"/>
    </xf>
    <xf numFmtId="0" fontId="25" fillId="0" borderId="16" xfId="0" applyFont="1" applyFill="1" applyBorder="1"/>
    <xf numFmtId="0" fontId="25" fillId="0" borderId="46" xfId="0" applyFont="1" applyFill="1" applyBorder="1"/>
    <xf numFmtId="0" fontId="23" fillId="0" borderId="34" xfId="0" applyFont="1" applyFill="1" applyBorder="1" applyAlignment="1">
      <alignment horizontal="center" vertical="center" wrapText="1"/>
    </xf>
    <xf numFmtId="167" fontId="23" fillId="0" borderId="34" xfId="0" applyNumberFormat="1" applyFont="1" applyFill="1" applyBorder="1" applyAlignment="1">
      <alignment horizontal="center" vertical="center" wrapText="1"/>
    </xf>
    <xf numFmtId="165" fontId="23" fillId="0" borderId="34" xfId="0" applyNumberFormat="1" applyFont="1" applyFill="1" applyBorder="1" applyAlignment="1">
      <alignment horizontal="center" vertical="center" wrapText="1"/>
    </xf>
    <xf numFmtId="43" fontId="23" fillId="0" borderId="34" xfId="1" applyFont="1" applyFill="1" applyBorder="1" applyAlignment="1">
      <alignment horizontal="center" vertical="center" wrapText="1"/>
    </xf>
    <xf numFmtId="0" fontId="23" fillId="0" borderId="35" xfId="0" applyFont="1" applyFill="1" applyBorder="1" applyAlignment="1">
      <alignment horizontal="center" vertical="center" wrapText="1"/>
    </xf>
    <xf numFmtId="0" fontId="23" fillId="2" borderId="47" xfId="0" applyFont="1" applyFill="1" applyBorder="1" applyAlignment="1">
      <alignment horizontal="center" vertical="center" wrapText="1"/>
    </xf>
    <xf numFmtId="0" fontId="23" fillId="2" borderId="34" xfId="0" applyFont="1" applyFill="1" applyBorder="1" applyAlignment="1">
      <alignment horizontal="center" vertical="center" wrapText="1"/>
    </xf>
    <xf numFmtId="0" fontId="23" fillId="2" borderId="35" xfId="0" applyFont="1" applyFill="1" applyBorder="1" applyAlignment="1">
      <alignment horizontal="center" vertical="center" wrapText="1"/>
    </xf>
    <xf numFmtId="2" fontId="23" fillId="0" borderId="34" xfId="0" applyNumberFormat="1" applyFont="1" applyFill="1" applyBorder="1" applyAlignment="1">
      <alignment horizontal="center" vertical="center" wrapText="1"/>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69"/>
  <sheetViews>
    <sheetView tabSelected="1" topLeftCell="A8" zoomScaleNormal="100" zoomScaleSheetLayoutView="50" workbookViewId="0">
      <selection activeCell="K8" sqref="K8"/>
    </sheetView>
  </sheetViews>
  <sheetFormatPr defaultRowHeight="15" x14ac:dyDescent="0.25"/>
  <cols>
    <col min="1" max="1" width="10.5703125" customWidth="1"/>
    <col min="2" max="2" width="33.7109375" customWidth="1"/>
    <col min="3" max="3" width="31.28515625" customWidth="1"/>
    <col min="4" max="4" width="20.28515625" style="12" customWidth="1"/>
    <col min="5" max="5" width="9.7109375" hidden="1" customWidth="1"/>
    <col min="6" max="6" width="15.85546875" hidden="1" customWidth="1"/>
    <col min="7" max="7" width="12" hidden="1" customWidth="1"/>
    <col min="8" max="8" width="11.42578125" hidden="1" customWidth="1"/>
    <col min="9" max="9" width="14.85546875" hidden="1" customWidth="1"/>
    <col min="10" max="10" width="2" style="12" hidden="1" customWidth="1"/>
    <col min="11" max="11" width="29.7109375" style="12" customWidth="1"/>
    <col min="12" max="12" width="22" style="12" customWidth="1"/>
    <col min="13" max="13" width="27.28515625" style="12" customWidth="1"/>
    <col min="14" max="14" width="25" style="12" customWidth="1"/>
    <col min="15" max="15" width="26.42578125" style="12" customWidth="1"/>
    <col min="16" max="16" width="30.140625" style="12" customWidth="1"/>
    <col min="17" max="17" width="8.5703125" hidden="1" customWidth="1"/>
    <col min="18" max="18" width="9.85546875" hidden="1" customWidth="1"/>
    <col min="19" max="20" width="11.140625" hidden="1" customWidth="1"/>
    <col min="21" max="21" width="19.5703125" hidden="1" customWidth="1"/>
    <col min="22" max="22" width="14" style="12" hidden="1" customWidth="1"/>
    <col min="23" max="23" width="11.28515625" style="12" hidden="1" customWidth="1"/>
    <col min="24" max="24" width="16.140625" hidden="1" customWidth="1"/>
    <col min="25" max="25" width="17.5703125" hidden="1" customWidth="1"/>
    <col min="26" max="26" width="18.85546875" hidden="1" customWidth="1"/>
    <col min="27" max="27" width="22.5703125" style="12" hidden="1" customWidth="1"/>
    <col min="28" max="28" width="31.28515625" style="12" customWidth="1"/>
    <col min="29" max="29" width="26.5703125" style="12" customWidth="1"/>
    <col min="30" max="30" width="30.28515625" style="12" customWidth="1"/>
    <col min="31" max="31" width="28.5703125" style="12" customWidth="1"/>
    <col min="32" max="32" width="34.85546875" customWidth="1"/>
    <col min="33" max="33" width="28" style="12" customWidth="1"/>
    <col min="38" max="38" width="17" bestFit="1" customWidth="1"/>
    <col min="39" max="39" width="11.28515625" bestFit="1" customWidth="1"/>
  </cols>
  <sheetData>
    <row r="1" spans="1:39" ht="68.25" customHeight="1" thickBot="1" x14ac:dyDescent="0.3">
      <c r="A1" s="17"/>
      <c r="B1" s="89" t="s">
        <v>58</v>
      </c>
      <c r="C1" s="90"/>
      <c r="D1" s="90"/>
      <c r="E1" s="90"/>
      <c r="F1" s="90"/>
      <c r="G1" s="90"/>
      <c r="H1" s="90"/>
      <c r="I1" s="90"/>
      <c r="J1" s="90"/>
      <c r="K1" s="90"/>
      <c r="L1" s="90"/>
      <c r="M1" s="90"/>
      <c r="N1" s="90"/>
      <c r="O1" s="90"/>
      <c r="P1" s="90"/>
      <c r="Q1" s="90"/>
      <c r="R1" s="90"/>
      <c r="S1" s="90"/>
      <c r="T1" s="90"/>
      <c r="U1" s="90"/>
      <c r="V1" s="90"/>
      <c r="W1" s="90"/>
      <c r="X1" s="90"/>
      <c r="Y1" s="90"/>
      <c r="Z1" s="90"/>
      <c r="AA1" s="90"/>
      <c r="AB1" s="90"/>
      <c r="AC1" s="90"/>
      <c r="AD1" s="90"/>
      <c r="AE1" s="90"/>
      <c r="AF1" s="90"/>
      <c r="AG1" s="91"/>
    </row>
    <row r="2" spans="1:39" ht="30.75" customHeight="1" thickBot="1" x14ac:dyDescent="0.4">
      <c r="A2" s="92" t="s">
        <v>0</v>
      </c>
      <c r="B2" s="93" t="s">
        <v>19</v>
      </c>
      <c r="C2" s="94" t="s">
        <v>1</v>
      </c>
      <c r="D2" s="95" t="s">
        <v>2</v>
      </c>
      <c r="E2" s="96"/>
      <c r="F2" s="96"/>
      <c r="G2" s="96"/>
      <c r="H2" s="96"/>
      <c r="I2" s="96"/>
      <c r="J2" s="96"/>
      <c r="K2" s="96"/>
      <c r="L2" s="96"/>
      <c r="M2" s="96"/>
      <c r="N2" s="96"/>
      <c r="O2" s="97"/>
      <c r="P2" s="95" t="s">
        <v>3</v>
      </c>
      <c r="Q2" s="96"/>
      <c r="R2" s="96"/>
      <c r="S2" s="96"/>
      <c r="T2" s="96"/>
      <c r="U2" s="96"/>
      <c r="V2" s="96"/>
      <c r="W2" s="96"/>
      <c r="X2" s="96"/>
      <c r="Y2" s="96"/>
      <c r="Z2" s="96"/>
      <c r="AA2" s="96"/>
      <c r="AB2" s="96"/>
      <c r="AC2" s="96"/>
      <c r="AD2" s="96"/>
      <c r="AE2" s="97"/>
      <c r="AF2" s="98" t="s">
        <v>55</v>
      </c>
      <c r="AG2" s="99"/>
    </row>
    <row r="3" spans="1:39" ht="95.25" customHeight="1" thickBot="1" x14ac:dyDescent="0.3">
      <c r="A3" s="100">
        <v>1</v>
      </c>
      <c r="B3" s="100" t="s">
        <v>22</v>
      </c>
      <c r="C3" s="101"/>
      <c r="D3" s="102" t="s">
        <v>5</v>
      </c>
      <c r="E3" s="102" t="s">
        <v>6</v>
      </c>
      <c r="F3" s="102" t="s">
        <v>35</v>
      </c>
      <c r="G3" s="102" t="s">
        <v>33</v>
      </c>
      <c r="H3" s="102" t="s">
        <v>31</v>
      </c>
      <c r="I3" s="102" t="s">
        <v>8</v>
      </c>
      <c r="J3" s="102" t="s">
        <v>24</v>
      </c>
      <c r="K3" s="103" t="s">
        <v>38</v>
      </c>
      <c r="L3" s="104"/>
      <c r="M3" s="105" t="s">
        <v>31</v>
      </c>
      <c r="N3" s="106" t="s">
        <v>57</v>
      </c>
      <c r="O3" s="107" t="s">
        <v>64</v>
      </c>
      <c r="P3" s="102" t="s">
        <v>5</v>
      </c>
      <c r="Q3" s="102" t="s">
        <v>6</v>
      </c>
      <c r="R3" s="102" t="s">
        <v>35</v>
      </c>
      <c r="S3" s="102" t="s">
        <v>33</v>
      </c>
      <c r="T3" s="102" t="s">
        <v>31</v>
      </c>
      <c r="U3" s="102" t="s">
        <v>8</v>
      </c>
      <c r="V3" s="108" t="s">
        <v>24</v>
      </c>
      <c r="W3" s="109" t="s">
        <v>5</v>
      </c>
      <c r="X3" s="109" t="s">
        <v>6</v>
      </c>
      <c r="Y3" s="109" t="s">
        <v>7</v>
      </c>
      <c r="Z3" s="109" t="s">
        <v>8</v>
      </c>
      <c r="AA3" s="110" t="s">
        <v>24</v>
      </c>
      <c r="AB3" s="111" t="s">
        <v>38</v>
      </c>
      <c r="AC3" s="112"/>
      <c r="AD3" s="107" t="s">
        <v>31</v>
      </c>
      <c r="AE3" s="107" t="s">
        <v>57</v>
      </c>
      <c r="AF3" s="113" t="s">
        <v>56</v>
      </c>
      <c r="AG3" s="107" t="s">
        <v>57</v>
      </c>
    </row>
    <row r="4" spans="1:39" ht="70.5" customHeight="1" thickBot="1" x14ac:dyDescent="0.3">
      <c r="A4" s="114"/>
      <c r="B4" s="114"/>
      <c r="C4" s="102"/>
      <c r="D4" s="102"/>
      <c r="E4" s="102"/>
      <c r="F4" s="102"/>
      <c r="G4" s="102"/>
      <c r="H4" s="102"/>
      <c r="I4" s="102"/>
      <c r="J4" s="115"/>
      <c r="K4" s="116" t="s">
        <v>36</v>
      </c>
      <c r="L4" s="117" t="s">
        <v>37</v>
      </c>
      <c r="M4" s="102"/>
      <c r="N4" s="102"/>
      <c r="O4" s="102"/>
      <c r="P4" s="102"/>
      <c r="Q4" s="102"/>
      <c r="R4" s="102"/>
      <c r="S4" s="102"/>
      <c r="T4" s="102"/>
      <c r="U4" s="102"/>
      <c r="V4" s="108"/>
      <c r="W4" s="109"/>
      <c r="X4" s="109"/>
      <c r="Y4" s="109"/>
      <c r="Z4" s="109"/>
      <c r="AA4" s="110"/>
      <c r="AB4" s="118" t="s">
        <v>36</v>
      </c>
      <c r="AC4" s="106" t="s">
        <v>37</v>
      </c>
      <c r="AD4" s="107"/>
      <c r="AE4" s="107"/>
      <c r="AF4" s="109" t="s">
        <v>54</v>
      </c>
      <c r="AG4" s="107"/>
    </row>
    <row r="5" spans="1:39" ht="16.5" customHeight="1" thickBot="1" x14ac:dyDescent="0.3">
      <c r="A5" s="114"/>
      <c r="B5" s="114"/>
      <c r="C5" s="119" t="s">
        <v>10</v>
      </c>
      <c r="D5" s="102">
        <v>0</v>
      </c>
      <c r="E5" s="119">
        <v>0</v>
      </c>
      <c r="F5" s="119"/>
      <c r="G5" s="119">
        <v>0</v>
      </c>
      <c r="H5" s="119"/>
      <c r="I5" s="119">
        <v>0</v>
      </c>
      <c r="J5" s="102">
        <v>0</v>
      </c>
      <c r="K5" s="102"/>
      <c r="L5" s="102"/>
      <c r="M5" s="102"/>
      <c r="N5" s="102"/>
      <c r="O5" s="102"/>
      <c r="P5" s="102">
        <v>0</v>
      </c>
      <c r="Q5" s="119">
        <v>0</v>
      </c>
      <c r="R5" s="120">
        <v>11.64</v>
      </c>
      <c r="S5" s="120">
        <v>11.64</v>
      </c>
      <c r="T5" s="120"/>
      <c r="U5" s="120">
        <v>11.64</v>
      </c>
      <c r="V5" s="108">
        <f t="shared" ref="V5:V13" si="0">P5+S5-U5</f>
        <v>0</v>
      </c>
      <c r="W5" s="109">
        <v>0</v>
      </c>
      <c r="X5" s="121">
        <v>0</v>
      </c>
      <c r="Y5" s="121">
        <v>0</v>
      </c>
      <c r="Z5" s="121">
        <v>0</v>
      </c>
      <c r="AA5" s="110">
        <v>0</v>
      </c>
      <c r="AB5" s="122">
        <v>11.64</v>
      </c>
      <c r="AC5" s="123">
        <v>11.64</v>
      </c>
      <c r="AD5" s="102"/>
      <c r="AE5" s="102"/>
      <c r="AF5" s="124">
        <v>0</v>
      </c>
      <c r="AG5" s="102"/>
      <c r="AL5" s="19">
        <v>11640000</v>
      </c>
      <c r="AM5" s="20">
        <f t="shared" ref="AM5:AM12" si="1">AL5/1000000</f>
        <v>11.64</v>
      </c>
    </row>
    <row r="6" spans="1:39" ht="16.5" customHeight="1" thickBot="1" x14ac:dyDescent="0.3">
      <c r="A6" s="114"/>
      <c r="B6" s="114"/>
      <c r="C6" s="119" t="s">
        <v>11</v>
      </c>
      <c r="D6" s="102">
        <f>J5</f>
        <v>0</v>
      </c>
      <c r="E6" s="119">
        <v>0</v>
      </c>
      <c r="F6" s="119"/>
      <c r="G6" s="119">
        <v>0</v>
      </c>
      <c r="H6" s="119"/>
      <c r="I6" s="119">
        <v>0</v>
      </c>
      <c r="J6" s="102">
        <v>0</v>
      </c>
      <c r="K6" s="102"/>
      <c r="L6" s="102"/>
      <c r="M6" s="102"/>
      <c r="N6" s="102"/>
      <c r="O6" s="102"/>
      <c r="P6" s="102">
        <f>V5</f>
        <v>0</v>
      </c>
      <c r="Q6" s="119">
        <v>0</v>
      </c>
      <c r="R6" s="120">
        <v>11.64</v>
      </c>
      <c r="S6" s="120">
        <v>11.64</v>
      </c>
      <c r="T6" s="120"/>
      <c r="U6" s="120">
        <v>11.64</v>
      </c>
      <c r="V6" s="108">
        <f t="shared" si="0"/>
        <v>0</v>
      </c>
      <c r="W6" s="109">
        <f>AA5</f>
        <v>0</v>
      </c>
      <c r="X6" s="121">
        <v>0</v>
      </c>
      <c r="Y6" s="125">
        <v>11.46</v>
      </c>
      <c r="Z6" s="121">
        <v>11.46</v>
      </c>
      <c r="AA6" s="110">
        <f>W6+Y6-Z6</f>
        <v>0</v>
      </c>
      <c r="AB6" s="122">
        <v>11.64</v>
      </c>
      <c r="AC6" s="123">
        <v>11.64</v>
      </c>
      <c r="AD6" s="102"/>
      <c r="AE6" s="102"/>
      <c r="AF6" s="126">
        <v>0</v>
      </c>
      <c r="AG6" s="102"/>
      <c r="AL6" s="19">
        <f>AL5</f>
        <v>11640000</v>
      </c>
      <c r="AM6" s="20">
        <f t="shared" si="1"/>
        <v>11.64</v>
      </c>
    </row>
    <row r="7" spans="1:39" ht="16.5" customHeight="1" thickBot="1" x14ac:dyDescent="0.3">
      <c r="A7" s="114"/>
      <c r="B7" s="114"/>
      <c r="C7" s="119" t="s">
        <v>12</v>
      </c>
      <c r="D7" s="102">
        <f>J6</f>
        <v>0</v>
      </c>
      <c r="E7" s="119">
        <v>0</v>
      </c>
      <c r="F7" s="119"/>
      <c r="G7" s="119">
        <v>0</v>
      </c>
      <c r="H7" s="119"/>
      <c r="I7" s="119">
        <v>0</v>
      </c>
      <c r="J7" s="102">
        <v>0</v>
      </c>
      <c r="K7" s="102"/>
      <c r="L7" s="102"/>
      <c r="M7" s="102"/>
      <c r="N7" s="102"/>
      <c r="O7" s="102"/>
      <c r="P7" s="102">
        <f>V6</f>
        <v>0</v>
      </c>
      <c r="Q7" s="119">
        <v>0</v>
      </c>
      <c r="R7" s="120">
        <v>66.962999999999994</v>
      </c>
      <c r="S7" s="120">
        <v>66.962999999999994</v>
      </c>
      <c r="T7" s="120"/>
      <c r="U7" s="120">
        <v>66.959999999999994</v>
      </c>
      <c r="V7" s="108">
        <f t="shared" si="0"/>
        <v>3.0000000000001137E-3</v>
      </c>
      <c r="W7" s="109">
        <f>AA6</f>
        <v>0</v>
      </c>
      <c r="X7" s="121">
        <v>0</v>
      </c>
      <c r="Y7" s="125">
        <v>99.825999999999993</v>
      </c>
      <c r="Z7" s="121">
        <v>99.825999999999993</v>
      </c>
      <c r="AA7" s="110">
        <f>W7+Y7-Z7</f>
        <v>0</v>
      </c>
      <c r="AB7" s="122">
        <v>66.962808999999993</v>
      </c>
      <c r="AC7" s="127">
        <v>66.962808999999993</v>
      </c>
      <c r="AD7" s="102"/>
      <c r="AE7" s="102"/>
      <c r="AF7" s="126">
        <v>0</v>
      </c>
      <c r="AG7" s="102"/>
      <c r="AL7" s="19">
        <v>66962809</v>
      </c>
      <c r="AM7" s="20">
        <f t="shared" si="1"/>
        <v>66.962808999999993</v>
      </c>
    </row>
    <row r="8" spans="1:39" ht="16.5" customHeight="1" thickBot="1" x14ac:dyDescent="0.3">
      <c r="A8" s="114"/>
      <c r="B8" s="114"/>
      <c r="C8" s="119" t="s">
        <v>13</v>
      </c>
      <c r="D8" s="102">
        <f t="shared" ref="D8:D13" si="2">J7</f>
        <v>0</v>
      </c>
      <c r="E8" s="119">
        <v>0</v>
      </c>
      <c r="F8" s="119"/>
      <c r="G8" s="119">
        <v>0</v>
      </c>
      <c r="H8" s="119"/>
      <c r="I8" s="119">
        <v>0</v>
      </c>
      <c r="J8" s="102">
        <v>0</v>
      </c>
      <c r="K8" s="102"/>
      <c r="L8" s="102"/>
      <c r="M8" s="102"/>
      <c r="N8" s="102"/>
      <c r="O8" s="102"/>
      <c r="P8" s="102">
        <f t="shared" ref="P8:P13" si="3">V7</f>
        <v>3.0000000000001137E-3</v>
      </c>
      <c r="Q8" s="119">
        <v>0</v>
      </c>
      <c r="R8" s="120">
        <v>115.7</v>
      </c>
      <c r="S8" s="120">
        <v>115.7</v>
      </c>
      <c r="T8" s="120"/>
      <c r="U8" s="120">
        <v>115.69</v>
      </c>
      <c r="V8" s="108">
        <f t="shared" si="0"/>
        <v>1.300000000000523E-2</v>
      </c>
      <c r="W8" s="109">
        <f t="shared" ref="W8:W13" si="4">AA7</f>
        <v>0</v>
      </c>
      <c r="X8" s="125">
        <v>574.36900000000003</v>
      </c>
      <c r="Y8" s="125">
        <v>574.36900000000003</v>
      </c>
      <c r="Z8" s="121">
        <v>574.36900000000003</v>
      </c>
      <c r="AA8" s="110">
        <f>W8+Y8-Z8</f>
        <v>0</v>
      </c>
      <c r="AB8" s="122">
        <v>115.699809</v>
      </c>
      <c r="AC8" s="127">
        <v>115.699809</v>
      </c>
      <c r="AD8" s="102"/>
      <c r="AE8" s="102"/>
      <c r="AF8" s="126">
        <v>574.36900000000003</v>
      </c>
      <c r="AG8" s="102"/>
      <c r="AL8" s="19">
        <v>115699809</v>
      </c>
      <c r="AM8" s="20">
        <f t="shared" si="1"/>
        <v>115.699809</v>
      </c>
    </row>
    <row r="9" spans="1:39" ht="16.5" customHeight="1" thickBot="1" x14ac:dyDescent="0.3">
      <c r="A9" s="114"/>
      <c r="B9" s="114"/>
      <c r="C9" s="119" t="s">
        <v>14</v>
      </c>
      <c r="D9" s="102">
        <f t="shared" si="2"/>
        <v>0</v>
      </c>
      <c r="E9" s="119">
        <v>0</v>
      </c>
      <c r="F9" s="119"/>
      <c r="G9" s="119">
        <v>0</v>
      </c>
      <c r="H9" s="119"/>
      <c r="I9" s="119">
        <v>0</v>
      </c>
      <c r="J9" s="102">
        <v>0</v>
      </c>
      <c r="K9" s="102"/>
      <c r="L9" s="119">
        <v>0.152</v>
      </c>
      <c r="M9" s="102"/>
      <c r="N9" s="102"/>
      <c r="O9" s="102"/>
      <c r="P9" s="102">
        <f t="shared" si="3"/>
        <v>1.300000000000523E-2</v>
      </c>
      <c r="Q9" s="119">
        <v>0</v>
      </c>
      <c r="R9" s="120">
        <v>173.31</v>
      </c>
      <c r="S9" s="120">
        <v>173.31</v>
      </c>
      <c r="T9" s="120"/>
      <c r="U9" s="120">
        <v>173.31</v>
      </c>
      <c r="V9" s="108">
        <f t="shared" si="0"/>
        <v>1.300000000000523E-2</v>
      </c>
      <c r="W9" s="109">
        <f t="shared" si="4"/>
        <v>0</v>
      </c>
      <c r="X9" s="125">
        <v>1146.0809999999999</v>
      </c>
      <c r="Y9" s="125">
        <v>1146.0809999999999</v>
      </c>
      <c r="Z9" s="121">
        <v>1146.0809999999999</v>
      </c>
      <c r="AA9" s="110">
        <f t="shared" ref="AA9" si="5">W9+Y9-Z9</f>
        <v>0</v>
      </c>
      <c r="AB9" s="122">
        <v>197.285248</v>
      </c>
      <c r="AC9" s="127">
        <v>197.285248</v>
      </c>
      <c r="AD9" s="102"/>
      <c r="AE9" s="102"/>
      <c r="AF9" s="126">
        <v>1146.0809999999999</v>
      </c>
      <c r="AG9" s="102"/>
      <c r="AL9" s="19">
        <v>164209466</v>
      </c>
      <c r="AM9" s="20">
        <f t="shared" si="1"/>
        <v>164.20946599999999</v>
      </c>
    </row>
    <row r="10" spans="1:39" ht="16.5" customHeight="1" thickBot="1" x14ac:dyDescent="0.3">
      <c r="A10" s="114"/>
      <c r="B10" s="114"/>
      <c r="C10" s="119" t="s">
        <v>15</v>
      </c>
      <c r="D10" s="102">
        <f t="shared" si="2"/>
        <v>0</v>
      </c>
      <c r="E10" s="119">
        <v>0</v>
      </c>
      <c r="F10" s="119"/>
      <c r="G10" s="119">
        <v>0</v>
      </c>
      <c r="H10" s="119"/>
      <c r="I10" s="119">
        <v>0</v>
      </c>
      <c r="J10" s="102">
        <v>0</v>
      </c>
      <c r="K10" s="102"/>
      <c r="L10" s="119">
        <v>15.917</v>
      </c>
      <c r="M10" s="102"/>
      <c r="N10" s="102"/>
      <c r="O10" s="102"/>
      <c r="P10" s="102">
        <f t="shared" si="3"/>
        <v>1.300000000000523E-2</v>
      </c>
      <c r="Q10" s="119">
        <v>0</v>
      </c>
      <c r="R10" s="120">
        <v>362.93</v>
      </c>
      <c r="S10" s="120">
        <v>362.93</v>
      </c>
      <c r="T10" s="120"/>
      <c r="U10" s="120">
        <v>362.93</v>
      </c>
      <c r="V10" s="108">
        <f t="shared" si="0"/>
        <v>1.2999999999976808E-2</v>
      </c>
      <c r="W10" s="109">
        <f t="shared" si="4"/>
        <v>0</v>
      </c>
      <c r="X10" s="125">
        <v>1321.41</v>
      </c>
      <c r="Y10" s="125">
        <v>1321.41</v>
      </c>
      <c r="Z10" s="121">
        <v>961.41</v>
      </c>
      <c r="AA10" s="110">
        <f>W10+Y10-Z10</f>
        <v>360.00000000000011</v>
      </c>
      <c r="AB10" s="122">
        <v>264.97793999999999</v>
      </c>
      <c r="AC10" s="127">
        <v>264.97793999999999</v>
      </c>
      <c r="AD10" s="102"/>
      <c r="AE10" s="102"/>
      <c r="AF10" s="126">
        <v>1321.41</v>
      </c>
      <c r="AG10" s="102"/>
      <c r="AL10" s="19">
        <v>9100782</v>
      </c>
      <c r="AM10" s="20">
        <f t="shared" si="1"/>
        <v>9.1007820000000006</v>
      </c>
    </row>
    <row r="11" spans="1:39" ht="16.5" customHeight="1" thickBot="1" x14ac:dyDescent="0.3">
      <c r="A11" s="114"/>
      <c r="B11" s="114"/>
      <c r="C11" s="119" t="s">
        <v>16</v>
      </c>
      <c r="D11" s="102">
        <f t="shared" si="2"/>
        <v>0</v>
      </c>
      <c r="E11" s="119">
        <v>0</v>
      </c>
      <c r="F11" s="119"/>
      <c r="G11" s="119">
        <v>25.7</v>
      </c>
      <c r="H11" s="119"/>
      <c r="I11" s="119">
        <v>0</v>
      </c>
      <c r="J11" s="102">
        <f>D11+G11-I11</f>
        <v>25.7</v>
      </c>
      <c r="K11" s="102"/>
      <c r="L11" s="119">
        <v>3.7109999999999999</v>
      </c>
      <c r="M11" s="102"/>
      <c r="N11" s="102"/>
      <c r="O11" s="102"/>
      <c r="P11" s="102">
        <f t="shared" si="3"/>
        <v>1.2999999999976808E-2</v>
      </c>
      <c r="Q11" s="119">
        <v>0</v>
      </c>
      <c r="R11" s="120">
        <v>0</v>
      </c>
      <c r="S11" s="120">
        <v>0</v>
      </c>
      <c r="T11" s="120"/>
      <c r="U11" s="119">
        <v>0</v>
      </c>
      <c r="V11" s="108">
        <f t="shared" si="0"/>
        <v>1.2999999999976808E-2</v>
      </c>
      <c r="W11" s="109">
        <f t="shared" si="4"/>
        <v>360.00000000000011</v>
      </c>
      <c r="X11" s="125">
        <v>2047.636</v>
      </c>
      <c r="Y11" s="121">
        <v>1023.5</v>
      </c>
      <c r="Z11" s="121">
        <v>1023.5</v>
      </c>
      <c r="AA11" s="110">
        <f>W11+Y11-Z11</f>
        <v>360</v>
      </c>
      <c r="AB11" s="122">
        <v>73.987010999999995</v>
      </c>
      <c r="AC11" s="127">
        <v>73.987010999999995</v>
      </c>
      <c r="AD11" s="102"/>
      <c r="AE11" s="102"/>
      <c r="AF11" s="124">
        <v>2047.636</v>
      </c>
      <c r="AG11" s="102"/>
      <c r="AL11" s="19">
        <v>217009450</v>
      </c>
      <c r="AM11" s="20">
        <f t="shared" si="1"/>
        <v>217.00944999999999</v>
      </c>
    </row>
    <row r="12" spans="1:39" ht="15.75" customHeight="1" thickBot="1" x14ac:dyDescent="0.3">
      <c r="A12" s="114"/>
      <c r="B12" s="114"/>
      <c r="C12" s="119" t="s">
        <v>17</v>
      </c>
      <c r="D12" s="102">
        <f t="shared" si="2"/>
        <v>25.7</v>
      </c>
      <c r="E12" s="119">
        <v>0</v>
      </c>
      <c r="F12" s="119"/>
      <c r="G12" s="119">
        <v>30.45</v>
      </c>
      <c r="H12" s="119"/>
      <c r="I12" s="119">
        <v>2.0950000000000002</v>
      </c>
      <c r="J12" s="102">
        <f>D12+G12-I12</f>
        <v>54.055</v>
      </c>
      <c r="K12" s="102"/>
      <c r="L12" s="119">
        <v>27.972999999999999</v>
      </c>
      <c r="M12" s="102"/>
      <c r="N12" s="102"/>
      <c r="O12" s="102"/>
      <c r="P12" s="102">
        <f t="shared" si="3"/>
        <v>1.2999999999976808E-2</v>
      </c>
      <c r="Q12" s="119">
        <v>0</v>
      </c>
      <c r="R12" s="119">
        <v>102.91500000000001</v>
      </c>
      <c r="S12" s="119">
        <v>102.91500000000001</v>
      </c>
      <c r="T12" s="119"/>
      <c r="U12" s="119">
        <v>0</v>
      </c>
      <c r="V12" s="108">
        <f t="shared" si="0"/>
        <v>102.92799999999998</v>
      </c>
      <c r="W12" s="109">
        <f t="shared" si="4"/>
        <v>360</v>
      </c>
      <c r="X12" s="125">
        <v>1493.9549999999999</v>
      </c>
      <c r="Y12" s="125">
        <v>117</v>
      </c>
      <c r="Z12" s="121">
        <v>117</v>
      </c>
      <c r="AA12" s="110">
        <f>W12+Y12-Z12</f>
        <v>360</v>
      </c>
      <c r="AB12" s="122">
        <v>102.91461200000001</v>
      </c>
      <c r="AC12" s="127">
        <v>102.91461200000001</v>
      </c>
      <c r="AD12" s="102"/>
      <c r="AE12" s="102"/>
      <c r="AF12" s="126">
        <v>1493.9549999999999</v>
      </c>
      <c r="AG12" s="102"/>
      <c r="AL12" s="19">
        <v>47968490</v>
      </c>
      <c r="AM12" s="20">
        <f t="shared" si="1"/>
        <v>47.968490000000003</v>
      </c>
    </row>
    <row r="13" spans="1:39" ht="15.75" customHeight="1" thickBot="1" x14ac:dyDescent="0.3">
      <c r="A13" s="128"/>
      <c r="B13" s="128"/>
      <c r="C13" s="129" t="s">
        <v>25</v>
      </c>
      <c r="D13" s="130">
        <f t="shared" si="2"/>
        <v>54.055</v>
      </c>
      <c r="E13" s="129">
        <v>0</v>
      </c>
      <c r="F13" s="129"/>
      <c r="G13" s="129">
        <f>0</f>
        <v>0</v>
      </c>
      <c r="H13" s="129"/>
      <c r="I13" s="129">
        <v>6.4829999999999997</v>
      </c>
      <c r="J13" s="130">
        <f>D13+G13-I13</f>
        <v>47.572000000000003</v>
      </c>
      <c r="K13" s="130"/>
      <c r="L13" s="129">
        <v>8.51</v>
      </c>
      <c r="M13" s="130"/>
      <c r="N13" s="130"/>
      <c r="O13" s="130"/>
      <c r="P13" s="130">
        <f t="shared" si="3"/>
        <v>102.92799999999998</v>
      </c>
      <c r="Q13" s="129">
        <v>0</v>
      </c>
      <c r="R13" s="129">
        <v>0</v>
      </c>
      <c r="S13" s="129">
        <v>0</v>
      </c>
      <c r="T13" s="129"/>
      <c r="U13" s="129">
        <v>102.914</v>
      </c>
      <c r="V13" s="131">
        <f t="shared" si="0"/>
        <v>1.3999999999981583E-2</v>
      </c>
      <c r="W13" s="132">
        <f t="shared" si="4"/>
        <v>360</v>
      </c>
      <c r="X13" s="133">
        <v>1680</v>
      </c>
      <c r="Y13" s="133">
        <v>549.19899999999996</v>
      </c>
      <c r="Z13" s="134">
        <v>549.19899999999996</v>
      </c>
      <c r="AA13" s="135">
        <f>W13+Y13-Z13</f>
        <v>360</v>
      </c>
      <c r="AB13" s="136"/>
      <c r="AC13" s="129"/>
      <c r="AD13" s="130"/>
      <c r="AE13" s="130"/>
      <c r="AF13" s="137">
        <v>1680</v>
      </c>
      <c r="AG13" s="130"/>
      <c r="AL13" s="21"/>
      <c r="AM13" s="20"/>
    </row>
    <row r="14" spans="1:39" s="13" customFormat="1" ht="43.5" customHeight="1" thickBot="1" x14ac:dyDescent="0.4">
      <c r="A14" s="138"/>
      <c r="B14" s="139"/>
      <c r="C14" s="140" t="s">
        <v>18</v>
      </c>
      <c r="D14" s="140"/>
      <c r="E14" s="140">
        <f t="shared" ref="E14:I14" si="6">SUM(E5:E13)</f>
        <v>0</v>
      </c>
      <c r="F14" s="140">
        <v>53.05150175</v>
      </c>
      <c r="G14" s="140">
        <f t="shared" si="6"/>
        <v>56.15</v>
      </c>
      <c r="H14" s="140">
        <f>F14-G14</f>
        <v>-3.0984982499999987</v>
      </c>
      <c r="I14" s="140">
        <f t="shared" si="6"/>
        <v>8.5779999999999994</v>
      </c>
      <c r="J14" s="140">
        <f>G14-I14</f>
        <v>47.572000000000003</v>
      </c>
      <c r="K14" s="140">
        <v>56.265000000000001</v>
      </c>
      <c r="L14" s="140">
        <v>56.265000000000001</v>
      </c>
      <c r="M14" s="141">
        <f>K14-L14</f>
        <v>0</v>
      </c>
      <c r="N14" s="142" t="s">
        <v>61</v>
      </c>
      <c r="O14" s="142"/>
      <c r="P14" s="140"/>
      <c r="Q14" s="140">
        <f>SUM(Q5:Q13)</f>
        <v>0</v>
      </c>
      <c r="R14" s="140">
        <f>SUM(R5:R13)</f>
        <v>845.09799999999996</v>
      </c>
      <c r="S14" s="140">
        <f>SUM(S5:S13)</f>
        <v>845.09799999999996</v>
      </c>
      <c r="T14" s="140">
        <f>R14-S14</f>
        <v>0</v>
      </c>
      <c r="U14" s="143">
        <f>SUM(U5:U13)</f>
        <v>845.08400000000006</v>
      </c>
      <c r="V14" s="144">
        <f>S14-U14</f>
        <v>1.3999999999896318E-2</v>
      </c>
      <c r="W14" s="145"/>
      <c r="X14" s="145">
        <f>SUM(X5:X13)</f>
        <v>8263.4509999999991</v>
      </c>
      <c r="Y14" s="145">
        <f>SUM(Y5:Y13)</f>
        <v>4842.8449999999993</v>
      </c>
      <c r="Z14" s="145">
        <f>SUM(Z5:Z13)</f>
        <v>4482.8449999999993</v>
      </c>
      <c r="AA14" s="146">
        <f>Y14-Z14</f>
        <v>360</v>
      </c>
      <c r="AB14" s="143">
        <f>SUM(AB5:AB13)</f>
        <v>845.10742899999991</v>
      </c>
      <c r="AC14" s="147">
        <f>SUM(AC5:AC13)</f>
        <v>845.10742899999991</v>
      </c>
      <c r="AD14" s="141">
        <f>AB14-AC14</f>
        <v>0</v>
      </c>
      <c r="AE14" s="142" t="s">
        <v>61</v>
      </c>
      <c r="AF14" s="148">
        <f>SUM(AF5:AF13)</f>
        <v>8263.4509999999991</v>
      </c>
      <c r="AG14" s="142" t="s">
        <v>61</v>
      </c>
      <c r="AL14" s="19">
        <v>23975000</v>
      </c>
      <c r="AM14" s="20">
        <f>AL14/1000000</f>
        <v>23.975000000000001</v>
      </c>
    </row>
    <row r="15" spans="1:39" ht="21.75" thickBot="1" x14ac:dyDescent="0.4">
      <c r="A15" s="149"/>
      <c r="B15" s="150"/>
      <c r="C15" s="151"/>
      <c r="D15" s="152"/>
      <c r="E15" s="151"/>
      <c r="F15" s="151"/>
      <c r="G15" s="151"/>
      <c r="H15" s="151"/>
      <c r="I15" s="151"/>
      <c r="J15" s="152"/>
      <c r="K15" s="152"/>
      <c r="L15" s="152"/>
      <c r="M15" s="152"/>
      <c r="N15" s="152"/>
      <c r="O15" s="152"/>
      <c r="P15" s="152"/>
      <c r="Q15" s="151"/>
      <c r="R15" s="151"/>
      <c r="S15" s="151"/>
      <c r="T15" s="151"/>
      <c r="U15" s="151"/>
      <c r="V15" s="153"/>
      <c r="W15" s="154"/>
      <c r="X15" s="155"/>
      <c r="Y15" s="155"/>
      <c r="Z15" s="155"/>
      <c r="AA15" s="154"/>
      <c r="AB15" s="152"/>
      <c r="AC15" s="152"/>
      <c r="AD15" s="152"/>
      <c r="AE15" s="152"/>
      <c r="AF15" s="155"/>
      <c r="AG15" s="152"/>
      <c r="AL15" s="19">
        <v>73987011</v>
      </c>
      <c r="AM15" s="20">
        <f>AL15/1000000</f>
        <v>73.987010999999995</v>
      </c>
    </row>
    <row r="16" spans="1:39" ht="17.25" customHeight="1" thickBot="1" x14ac:dyDescent="0.4">
      <c r="A16" s="156" t="s">
        <v>0</v>
      </c>
      <c r="B16" s="157" t="s">
        <v>19</v>
      </c>
      <c r="C16" s="158" t="s">
        <v>1</v>
      </c>
      <c r="D16" s="159" t="s">
        <v>2</v>
      </c>
      <c r="E16" s="96"/>
      <c r="F16" s="96"/>
      <c r="G16" s="96"/>
      <c r="H16" s="96"/>
      <c r="I16" s="96"/>
      <c r="J16" s="96"/>
      <c r="K16" s="96"/>
      <c r="L16" s="96"/>
      <c r="M16" s="96"/>
      <c r="N16" s="96"/>
      <c r="O16" s="97"/>
      <c r="P16" s="95" t="s">
        <v>3</v>
      </c>
      <c r="Q16" s="96"/>
      <c r="R16" s="96"/>
      <c r="S16" s="96"/>
      <c r="T16" s="96"/>
      <c r="U16" s="96"/>
      <c r="V16" s="96"/>
      <c r="W16" s="96"/>
      <c r="X16" s="96"/>
      <c r="Y16" s="96"/>
      <c r="Z16" s="96"/>
      <c r="AA16" s="96"/>
      <c r="AB16" s="96"/>
      <c r="AC16" s="96"/>
      <c r="AD16" s="96"/>
      <c r="AE16" s="97"/>
      <c r="AF16" s="98" t="s">
        <v>55</v>
      </c>
      <c r="AG16" s="99"/>
      <c r="AL16" s="19">
        <v>102914612</v>
      </c>
      <c r="AM16" s="20">
        <f>AL16/1000000</f>
        <v>102.91461200000001</v>
      </c>
    </row>
    <row r="17" spans="1:39" ht="81" customHeight="1" thickBot="1" x14ac:dyDescent="0.3">
      <c r="A17" s="160">
        <v>2</v>
      </c>
      <c r="B17" s="160" t="s">
        <v>20</v>
      </c>
      <c r="C17" s="101"/>
      <c r="D17" s="102" t="s">
        <v>5</v>
      </c>
      <c r="E17" s="102" t="s">
        <v>6</v>
      </c>
      <c r="F17" s="102" t="s">
        <v>32</v>
      </c>
      <c r="G17" s="102" t="s">
        <v>33</v>
      </c>
      <c r="H17" s="102" t="s">
        <v>31</v>
      </c>
      <c r="I17" s="102" t="s">
        <v>8</v>
      </c>
      <c r="J17" s="115" t="s">
        <v>24</v>
      </c>
      <c r="K17" s="161" t="s">
        <v>38</v>
      </c>
      <c r="L17" s="162"/>
      <c r="M17" s="102" t="s">
        <v>31</v>
      </c>
      <c r="N17" s="106" t="s">
        <v>57</v>
      </c>
      <c r="O17" s="107" t="s">
        <v>64</v>
      </c>
      <c r="P17" s="102" t="s">
        <v>5</v>
      </c>
      <c r="Q17" s="102" t="s">
        <v>6</v>
      </c>
      <c r="R17" s="102" t="s">
        <v>32</v>
      </c>
      <c r="S17" s="102" t="s">
        <v>33</v>
      </c>
      <c r="T17" s="102" t="s">
        <v>31</v>
      </c>
      <c r="U17" s="102" t="s">
        <v>8</v>
      </c>
      <c r="V17" s="108" t="s">
        <v>24</v>
      </c>
      <c r="W17" s="109" t="s">
        <v>5</v>
      </c>
      <c r="X17" s="109" t="s">
        <v>6</v>
      </c>
      <c r="Y17" s="109" t="s">
        <v>7</v>
      </c>
      <c r="Z17" s="109" t="s">
        <v>8</v>
      </c>
      <c r="AA17" s="163" t="s">
        <v>24</v>
      </c>
      <c r="AB17" s="164" t="s">
        <v>38</v>
      </c>
      <c r="AC17" s="165"/>
      <c r="AD17" s="102" t="s">
        <v>31</v>
      </c>
      <c r="AE17" s="106" t="s">
        <v>57</v>
      </c>
      <c r="AF17" s="113" t="s">
        <v>56</v>
      </c>
      <c r="AG17" s="107" t="s">
        <v>57</v>
      </c>
      <c r="AL17" s="21"/>
      <c r="AM17" s="21"/>
    </row>
    <row r="18" spans="1:39" ht="64.5" customHeight="1" thickBot="1" x14ac:dyDescent="0.3">
      <c r="A18" s="166"/>
      <c r="B18" s="166"/>
      <c r="C18" s="102"/>
      <c r="D18" s="102"/>
      <c r="E18" s="102"/>
      <c r="F18" s="102"/>
      <c r="G18" s="102"/>
      <c r="H18" s="102"/>
      <c r="I18" s="102"/>
      <c r="J18" s="115"/>
      <c r="K18" s="116" t="s">
        <v>36</v>
      </c>
      <c r="L18" s="117" t="s">
        <v>37</v>
      </c>
      <c r="M18" s="102"/>
      <c r="N18" s="115"/>
      <c r="O18" s="107"/>
      <c r="P18" s="102"/>
      <c r="Q18" s="102"/>
      <c r="R18" s="102"/>
      <c r="S18" s="102"/>
      <c r="T18" s="102"/>
      <c r="U18" s="102"/>
      <c r="V18" s="108"/>
      <c r="W18" s="109"/>
      <c r="X18" s="109"/>
      <c r="Y18" s="109"/>
      <c r="Z18" s="109"/>
      <c r="AA18" s="163"/>
      <c r="AB18" s="167" t="s">
        <v>36</v>
      </c>
      <c r="AC18" s="102" t="s">
        <v>37</v>
      </c>
      <c r="AD18" s="102"/>
      <c r="AE18" s="102"/>
      <c r="AF18" s="109" t="s">
        <v>54</v>
      </c>
      <c r="AG18" s="102"/>
    </row>
    <row r="19" spans="1:39" ht="15.75" customHeight="1" thickBot="1" x14ac:dyDescent="0.3">
      <c r="A19" s="166"/>
      <c r="B19" s="166"/>
      <c r="C19" s="119" t="s">
        <v>10</v>
      </c>
      <c r="D19" s="102">
        <v>0</v>
      </c>
      <c r="E19" s="119">
        <v>0</v>
      </c>
      <c r="F19" s="119"/>
      <c r="G19" s="119">
        <v>0</v>
      </c>
      <c r="H19" s="119"/>
      <c r="I19" s="119">
        <v>0</v>
      </c>
      <c r="J19" s="102">
        <v>0</v>
      </c>
      <c r="K19" s="102"/>
      <c r="L19" s="102"/>
      <c r="M19" s="102"/>
      <c r="N19" s="102"/>
      <c r="O19" s="102"/>
      <c r="P19" s="102">
        <v>0</v>
      </c>
      <c r="Q19" s="102">
        <v>0</v>
      </c>
      <c r="R19" s="102">
        <v>0</v>
      </c>
      <c r="S19" s="102">
        <v>0</v>
      </c>
      <c r="T19" s="102"/>
      <c r="U19" s="102">
        <v>0</v>
      </c>
      <c r="V19" s="108">
        <v>0</v>
      </c>
      <c r="W19" s="109">
        <v>0</v>
      </c>
      <c r="X19" s="121">
        <v>128.15</v>
      </c>
      <c r="Y19" s="121">
        <v>128.15</v>
      </c>
      <c r="Z19" s="121">
        <v>128.15</v>
      </c>
      <c r="AA19" s="109">
        <f>W19+Y19-Z19</f>
        <v>0</v>
      </c>
      <c r="AB19" s="122">
        <v>0</v>
      </c>
      <c r="AC19" s="122">
        <v>0</v>
      </c>
      <c r="AD19" s="102"/>
      <c r="AE19" s="102"/>
      <c r="AF19" s="121">
        <v>128.15</v>
      </c>
      <c r="AG19" s="102"/>
    </row>
    <row r="20" spans="1:39" ht="15.75" customHeight="1" thickBot="1" x14ac:dyDescent="0.3">
      <c r="A20" s="166"/>
      <c r="B20" s="166"/>
      <c r="C20" s="119" t="s">
        <v>11</v>
      </c>
      <c r="D20" s="102">
        <f>J19</f>
        <v>0</v>
      </c>
      <c r="E20" s="119">
        <v>0</v>
      </c>
      <c r="F20" s="119"/>
      <c r="G20" s="119">
        <v>0</v>
      </c>
      <c r="H20" s="119"/>
      <c r="I20" s="119">
        <v>0</v>
      </c>
      <c r="J20" s="102">
        <v>0</v>
      </c>
      <c r="K20" s="102"/>
      <c r="L20" s="102"/>
      <c r="M20" s="102"/>
      <c r="N20" s="102"/>
      <c r="O20" s="102"/>
      <c r="P20" s="102">
        <f>V19</f>
        <v>0</v>
      </c>
      <c r="Q20" s="102">
        <v>0</v>
      </c>
      <c r="R20" s="102">
        <v>0</v>
      </c>
      <c r="S20" s="102">
        <v>0</v>
      </c>
      <c r="T20" s="102"/>
      <c r="U20" s="102">
        <v>0</v>
      </c>
      <c r="V20" s="108">
        <v>0</v>
      </c>
      <c r="W20" s="109">
        <f>AA19</f>
        <v>0</v>
      </c>
      <c r="X20" s="121">
        <v>145.62299999999999</v>
      </c>
      <c r="Y20" s="121">
        <v>145.62299999999999</v>
      </c>
      <c r="Z20" s="121">
        <v>145.62299999999999</v>
      </c>
      <c r="AA20" s="109">
        <f t="shared" ref="AA20:AA26" si="7">W20+Y20-Z20</f>
        <v>0</v>
      </c>
      <c r="AB20" s="122">
        <v>0</v>
      </c>
      <c r="AC20" s="122">
        <v>0</v>
      </c>
      <c r="AD20" s="102"/>
      <c r="AE20" s="102"/>
      <c r="AF20" s="121">
        <v>145.62299999999999</v>
      </c>
      <c r="AG20" s="102"/>
    </row>
    <row r="21" spans="1:39" ht="15.75" customHeight="1" thickBot="1" x14ac:dyDescent="0.3">
      <c r="A21" s="166"/>
      <c r="B21" s="166"/>
      <c r="C21" s="119" t="s">
        <v>12</v>
      </c>
      <c r="D21" s="102">
        <f>J20</f>
        <v>0</v>
      </c>
      <c r="E21" s="119">
        <v>0</v>
      </c>
      <c r="F21" s="119"/>
      <c r="G21" s="119">
        <v>0</v>
      </c>
      <c r="H21" s="119"/>
      <c r="I21" s="119">
        <v>0</v>
      </c>
      <c r="J21" s="102">
        <v>0</v>
      </c>
      <c r="K21" s="102"/>
      <c r="L21" s="102"/>
      <c r="M21" s="102"/>
      <c r="N21" s="102"/>
      <c r="O21" s="102"/>
      <c r="P21" s="102">
        <f>V20</f>
        <v>0</v>
      </c>
      <c r="Q21" s="102">
        <v>0</v>
      </c>
      <c r="R21" s="102">
        <v>0</v>
      </c>
      <c r="S21" s="102">
        <v>0</v>
      </c>
      <c r="T21" s="102"/>
      <c r="U21" s="102">
        <v>0</v>
      </c>
      <c r="V21" s="108">
        <v>0</v>
      </c>
      <c r="W21" s="109">
        <f>AA20</f>
        <v>0</v>
      </c>
      <c r="X21" s="121">
        <v>83.688000000000002</v>
      </c>
      <c r="Y21" s="121">
        <v>83.688000000000002</v>
      </c>
      <c r="Z21" s="121">
        <v>83.688000000000002</v>
      </c>
      <c r="AA21" s="109">
        <f t="shared" si="7"/>
        <v>0</v>
      </c>
      <c r="AB21" s="122">
        <v>0</v>
      </c>
      <c r="AC21" s="122">
        <v>0</v>
      </c>
      <c r="AD21" s="102"/>
      <c r="AE21" s="102"/>
      <c r="AF21" s="121">
        <v>83.688000000000002</v>
      </c>
      <c r="AG21" s="102"/>
    </row>
    <row r="22" spans="1:39" ht="15.75" customHeight="1" thickBot="1" x14ac:dyDescent="0.3">
      <c r="A22" s="166"/>
      <c r="B22" s="166"/>
      <c r="C22" s="119" t="s">
        <v>13</v>
      </c>
      <c r="D22" s="102">
        <f t="shared" ref="D22:D27" si="8">J21</f>
        <v>0</v>
      </c>
      <c r="E22" s="119">
        <v>0</v>
      </c>
      <c r="F22" s="119"/>
      <c r="G22" s="119">
        <v>0</v>
      </c>
      <c r="H22" s="119"/>
      <c r="I22" s="119">
        <v>0</v>
      </c>
      <c r="J22" s="102">
        <v>0</v>
      </c>
      <c r="K22" s="102"/>
      <c r="L22" s="102"/>
      <c r="M22" s="102"/>
      <c r="N22" s="102"/>
      <c r="O22" s="102"/>
      <c r="P22" s="102">
        <f t="shared" ref="P22:P27" si="9">V21</f>
        <v>0</v>
      </c>
      <c r="Q22" s="168">
        <v>11.468626</v>
      </c>
      <c r="R22" s="168">
        <v>11.468999999999999</v>
      </c>
      <c r="S22" s="168">
        <v>11.468626</v>
      </c>
      <c r="T22" s="168"/>
      <c r="U22" s="168">
        <v>11.468626</v>
      </c>
      <c r="V22" s="108">
        <f t="shared" ref="V22:V27" si="10">P22+S22-U22</f>
        <v>0</v>
      </c>
      <c r="W22" s="109">
        <f t="shared" ref="W22:W27" si="11">AA21</f>
        <v>0</v>
      </c>
      <c r="X22" s="125">
        <v>242.73</v>
      </c>
      <c r="Y22" s="125">
        <v>242.73</v>
      </c>
      <c r="Z22" s="125">
        <v>242.73</v>
      </c>
      <c r="AA22" s="109">
        <f t="shared" si="7"/>
        <v>0</v>
      </c>
      <c r="AB22" s="122">
        <v>11.468626</v>
      </c>
      <c r="AC22" s="122">
        <v>11.468626</v>
      </c>
      <c r="AD22" s="102"/>
      <c r="AE22" s="102"/>
      <c r="AF22" s="125">
        <v>242.73</v>
      </c>
      <c r="AG22" s="102"/>
    </row>
    <row r="23" spans="1:39" ht="16.5" customHeight="1" thickBot="1" x14ac:dyDescent="0.3">
      <c r="A23" s="166"/>
      <c r="B23" s="166"/>
      <c r="C23" s="119" t="s">
        <v>14</v>
      </c>
      <c r="D23" s="102">
        <f t="shared" si="8"/>
        <v>0</v>
      </c>
      <c r="E23" s="119">
        <v>0</v>
      </c>
      <c r="F23" s="119"/>
      <c r="G23" s="119">
        <v>0</v>
      </c>
      <c r="H23" s="119"/>
      <c r="I23" s="119">
        <v>0</v>
      </c>
      <c r="J23" s="102">
        <v>0</v>
      </c>
      <c r="K23" s="102"/>
      <c r="L23" s="102"/>
      <c r="M23" s="102"/>
      <c r="N23" s="102"/>
      <c r="O23" s="102"/>
      <c r="P23" s="102">
        <f t="shared" si="9"/>
        <v>0</v>
      </c>
      <c r="Q23" s="102">
        <v>17.96</v>
      </c>
      <c r="R23" s="102">
        <v>55.975000000000001</v>
      </c>
      <c r="S23" s="102">
        <v>17.96</v>
      </c>
      <c r="T23" s="102"/>
      <c r="U23" s="169">
        <v>17.96</v>
      </c>
      <c r="V23" s="108">
        <f t="shared" si="10"/>
        <v>0</v>
      </c>
      <c r="W23" s="109">
        <f t="shared" si="11"/>
        <v>0</v>
      </c>
      <c r="X23" s="125">
        <v>560.36</v>
      </c>
      <c r="Y23" s="125">
        <v>560.36</v>
      </c>
      <c r="Z23" s="125">
        <v>560.36</v>
      </c>
      <c r="AA23" s="109">
        <f t="shared" si="7"/>
        <v>0</v>
      </c>
      <c r="AB23" s="122">
        <v>54.651767999999997</v>
      </c>
      <c r="AC23" s="122">
        <f>AB23</f>
        <v>54.651767999999997</v>
      </c>
      <c r="AD23" s="102"/>
      <c r="AE23" s="102"/>
      <c r="AF23" s="125">
        <v>560.36</v>
      </c>
      <c r="AG23" s="102"/>
    </row>
    <row r="24" spans="1:39" ht="16.5" customHeight="1" thickBot="1" x14ac:dyDescent="0.3">
      <c r="A24" s="166"/>
      <c r="B24" s="166"/>
      <c r="C24" s="119" t="s">
        <v>15</v>
      </c>
      <c r="D24" s="102">
        <f t="shared" si="8"/>
        <v>0</v>
      </c>
      <c r="E24" s="119">
        <v>0</v>
      </c>
      <c r="F24" s="119"/>
      <c r="G24" s="119">
        <v>0</v>
      </c>
      <c r="H24" s="119"/>
      <c r="I24" s="119">
        <v>0</v>
      </c>
      <c r="J24" s="102">
        <v>0</v>
      </c>
      <c r="K24" s="102"/>
      <c r="L24" s="102"/>
      <c r="M24" s="102"/>
      <c r="N24" s="102"/>
      <c r="O24" s="102"/>
      <c r="P24" s="102">
        <f t="shared" si="9"/>
        <v>0</v>
      </c>
      <c r="Q24" s="102">
        <v>137.5</v>
      </c>
      <c r="R24" s="102">
        <v>113.54050000000001</v>
      </c>
      <c r="S24" s="102">
        <v>137.5</v>
      </c>
      <c r="T24" s="102"/>
      <c r="U24" s="169">
        <v>124.13</v>
      </c>
      <c r="V24" s="108">
        <f t="shared" si="10"/>
        <v>13.370000000000005</v>
      </c>
      <c r="W24" s="109">
        <f t="shared" si="11"/>
        <v>0</v>
      </c>
      <c r="X24" s="125">
        <v>464.93</v>
      </c>
      <c r="Y24" s="125">
        <v>464.93</v>
      </c>
      <c r="Z24" s="121">
        <v>429.92</v>
      </c>
      <c r="AA24" s="109">
        <f t="shared" si="7"/>
        <v>35.009999999999991</v>
      </c>
      <c r="AB24" s="122">
        <v>114.482587</v>
      </c>
      <c r="AC24" s="122">
        <v>114.482587</v>
      </c>
      <c r="AD24" s="102"/>
      <c r="AE24" s="102"/>
      <c r="AF24" s="125">
        <v>464.93</v>
      </c>
      <c r="AG24" s="102"/>
    </row>
    <row r="25" spans="1:39" ht="16.5" customHeight="1" thickBot="1" x14ac:dyDescent="0.3">
      <c r="A25" s="166"/>
      <c r="B25" s="166"/>
      <c r="C25" s="119" t="s">
        <v>16</v>
      </c>
      <c r="D25" s="102">
        <f t="shared" si="8"/>
        <v>0</v>
      </c>
      <c r="E25" s="119">
        <v>0</v>
      </c>
      <c r="F25" s="119"/>
      <c r="G25" s="119">
        <v>0</v>
      </c>
      <c r="H25" s="119"/>
      <c r="I25" s="119">
        <v>0</v>
      </c>
      <c r="J25" s="102">
        <v>0</v>
      </c>
      <c r="K25" s="102"/>
      <c r="L25" s="102"/>
      <c r="M25" s="102"/>
      <c r="N25" s="102"/>
      <c r="O25" s="102"/>
      <c r="P25" s="102">
        <f t="shared" si="9"/>
        <v>13.370000000000005</v>
      </c>
      <c r="Q25" s="102">
        <v>0</v>
      </c>
      <c r="R25" s="169">
        <v>0</v>
      </c>
      <c r="S25" s="169">
        <v>0</v>
      </c>
      <c r="T25" s="169"/>
      <c r="U25" s="102">
        <v>0</v>
      </c>
      <c r="V25" s="108">
        <f t="shared" si="10"/>
        <v>13.370000000000005</v>
      </c>
      <c r="W25" s="109">
        <f t="shared" si="11"/>
        <v>35.009999999999991</v>
      </c>
      <c r="X25" s="125">
        <v>612.5</v>
      </c>
      <c r="Y25" s="125">
        <v>612.5</v>
      </c>
      <c r="Z25" s="121">
        <v>382.82850000000002</v>
      </c>
      <c r="AA25" s="109">
        <f>W25+Y25-Z25</f>
        <v>264.68149999999997</v>
      </c>
      <c r="AB25" s="170">
        <v>0</v>
      </c>
      <c r="AC25" s="170">
        <v>0</v>
      </c>
      <c r="AD25" s="102"/>
      <c r="AE25" s="102"/>
      <c r="AF25" s="125">
        <v>612.5</v>
      </c>
      <c r="AG25" s="102"/>
    </row>
    <row r="26" spans="1:39" ht="15.75" customHeight="1" thickBot="1" x14ac:dyDescent="0.3">
      <c r="A26" s="166"/>
      <c r="B26" s="166"/>
      <c r="C26" s="119" t="s">
        <v>17</v>
      </c>
      <c r="D26" s="102">
        <f t="shared" si="8"/>
        <v>0</v>
      </c>
      <c r="E26" s="119">
        <v>22.923999999999999</v>
      </c>
      <c r="F26" s="119"/>
      <c r="G26" s="119">
        <v>22.923999999999999</v>
      </c>
      <c r="H26" s="119"/>
      <c r="I26" s="119">
        <v>1.0158</v>
      </c>
      <c r="J26" s="102">
        <f>D26+G26-I26</f>
        <v>21.908200000000001</v>
      </c>
      <c r="K26" s="102"/>
      <c r="L26" s="102"/>
      <c r="M26" s="102"/>
      <c r="N26" s="102"/>
      <c r="O26" s="102"/>
      <c r="P26" s="102">
        <f t="shared" si="9"/>
        <v>13.370000000000005</v>
      </c>
      <c r="Q26" s="102">
        <v>51.424999999999997</v>
      </c>
      <c r="R26" s="102">
        <v>51.426000000000002</v>
      </c>
      <c r="S26" s="102">
        <v>51.424999999999997</v>
      </c>
      <c r="T26" s="102"/>
      <c r="U26" s="102">
        <v>33.677999999999997</v>
      </c>
      <c r="V26" s="108">
        <f t="shared" si="10"/>
        <v>31.117000000000004</v>
      </c>
      <c r="W26" s="109">
        <f t="shared" si="11"/>
        <v>264.68149999999997</v>
      </c>
      <c r="X26" s="121">
        <v>0</v>
      </c>
      <c r="Y26" s="121">
        <v>0</v>
      </c>
      <c r="Z26" s="121">
        <v>0</v>
      </c>
      <c r="AA26" s="109">
        <f t="shared" si="7"/>
        <v>264.68149999999997</v>
      </c>
      <c r="AB26" s="122">
        <v>51.425825000000003</v>
      </c>
      <c r="AC26" s="122">
        <v>51.425825000000003</v>
      </c>
      <c r="AD26" s="102"/>
      <c r="AE26" s="102"/>
      <c r="AF26" s="121">
        <v>0</v>
      </c>
      <c r="AG26" s="102"/>
    </row>
    <row r="27" spans="1:39" ht="15.75" customHeight="1" thickBot="1" x14ac:dyDescent="0.3">
      <c r="A27" s="166"/>
      <c r="B27" s="166"/>
      <c r="C27" s="129" t="s">
        <v>26</v>
      </c>
      <c r="D27" s="130">
        <f t="shared" si="8"/>
        <v>21.908200000000001</v>
      </c>
      <c r="E27" s="129">
        <v>0</v>
      </c>
      <c r="F27" s="129"/>
      <c r="G27" s="129">
        <v>0</v>
      </c>
      <c r="H27" s="129"/>
      <c r="I27" s="129">
        <v>0</v>
      </c>
      <c r="J27" s="130">
        <f>D27+G27-I27</f>
        <v>21.908200000000001</v>
      </c>
      <c r="K27" s="130"/>
      <c r="L27" s="130"/>
      <c r="M27" s="130"/>
      <c r="N27" s="130"/>
      <c r="O27" s="130"/>
      <c r="P27" s="130">
        <f t="shared" si="9"/>
        <v>31.117000000000004</v>
      </c>
      <c r="Q27" s="130">
        <v>0</v>
      </c>
      <c r="R27" s="130">
        <v>0</v>
      </c>
      <c r="S27" s="130">
        <v>0</v>
      </c>
      <c r="T27" s="130"/>
      <c r="U27" s="130">
        <v>0</v>
      </c>
      <c r="V27" s="131">
        <f t="shared" si="10"/>
        <v>31.117000000000004</v>
      </c>
      <c r="W27" s="132">
        <f t="shared" si="11"/>
        <v>264.68149999999997</v>
      </c>
      <c r="X27" s="134">
        <v>90.573999999999998</v>
      </c>
      <c r="Y27" s="134">
        <f>X27</f>
        <v>90.573999999999998</v>
      </c>
      <c r="Z27" s="134">
        <v>0</v>
      </c>
      <c r="AA27" s="132">
        <f>W27+Y27-Z27</f>
        <v>355.25549999999998</v>
      </c>
      <c r="AB27" s="136">
        <v>0</v>
      </c>
      <c r="AC27" s="136">
        <v>0</v>
      </c>
      <c r="AD27" s="130"/>
      <c r="AE27" s="130"/>
      <c r="AF27" s="134">
        <v>0</v>
      </c>
      <c r="AG27" s="130"/>
    </row>
    <row r="28" spans="1:39" s="13" customFormat="1" ht="42" customHeight="1" thickBot="1" x14ac:dyDescent="0.4">
      <c r="A28" s="138"/>
      <c r="B28" s="171"/>
      <c r="C28" s="140" t="s">
        <v>18</v>
      </c>
      <c r="D28" s="140"/>
      <c r="E28" s="140">
        <f>SUM(E19:E27)</f>
        <v>22.923999999999999</v>
      </c>
      <c r="F28" s="140">
        <v>95.114222464000022</v>
      </c>
      <c r="G28" s="140">
        <f>G26</f>
        <v>22.923999999999999</v>
      </c>
      <c r="H28" s="140">
        <f>F28-G28</f>
        <v>72.190222464000016</v>
      </c>
      <c r="I28" s="140">
        <f>SUM(I19:I27)</f>
        <v>1.0158</v>
      </c>
      <c r="J28" s="140">
        <f>G28-I28</f>
        <v>21.908200000000001</v>
      </c>
      <c r="K28" s="172">
        <v>95.114222464000022</v>
      </c>
      <c r="L28" s="172">
        <v>95.114222464000022</v>
      </c>
      <c r="M28" s="141">
        <f>K28-L28</f>
        <v>0</v>
      </c>
      <c r="N28" s="142" t="s">
        <v>61</v>
      </c>
      <c r="O28" s="142"/>
      <c r="P28" s="140"/>
      <c r="Q28" s="140">
        <f t="shared" ref="Q28:Z28" si="12">SUM(Q19:Q27)</f>
        <v>218.35362600000002</v>
      </c>
      <c r="R28" s="140">
        <f>SUM(R19:R27)</f>
        <v>232.41050000000001</v>
      </c>
      <c r="S28" s="140">
        <f t="shared" si="12"/>
        <v>218.35362600000002</v>
      </c>
      <c r="T28" s="140">
        <f>R28-S28</f>
        <v>14.056873999999993</v>
      </c>
      <c r="U28" s="140">
        <f t="shared" si="12"/>
        <v>187.236626</v>
      </c>
      <c r="V28" s="117">
        <f>S28-U28</f>
        <v>31.117000000000019</v>
      </c>
      <c r="W28" s="145"/>
      <c r="X28" s="145">
        <f t="shared" si="12"/>
        <v>2328.5549999999998</v>
      </c>
      <c r="Y28" s="145">
        <f t="shared" si="12"/>
        <v>2328.5549999999998</v>
      </c>
      <c r="Z28" s="145">
        <f t="shared" si="12"/>
        <v>1973.2995000000001</v>
      </c>
      <c r="AA28" s="146">
        <f>Y28-Z28</f>
        <v>355.25549999999976</v>
      </c>
      <c r="AB28" s="172">
        <f>SUM(AB19:AB27)</f>
        <v>232.028806</v>
      </c>
      <c r="AC28" s="172">
        <f>SUM(AC19:AC27)</f>
        <v>232.028806</v>
      </c>
      <c r="AD28" s="141">
        <f>AB28-AC28</f>
        <v>0</v>
      </c>
      <c r="AE28" s="142" t="s">
        <v>61</v>
      </c>
      <c r="AF28" s="172">
        <f>SUM(AF19:AF27)</f>
        <v>2237.9809999999998</v>
      </c>
      <c r="AG28" s="142" t="s">
        <v>61</v>
      </c>
    </row>
    <row r="29" spans="1:39" ht="21.75" thickBot="1" x14ac:dyDescent="0.4">
      <c r="A29" s="149"/>
      <c r="B29" s="150"/>
      <c r="C29" s="151"/>
      <c r="D29" s="152"/>
      <c r="E29" s="151"/>
      <c r="F29" s="151"/>
      <c r="G29" s="151"/>
      <c r="H29" s="151"/>
      <c r="I29" s="151"/>
      <c r="J29" s="152"/>
      <c r="K29" s="152"/>
      <c r="L29" s="152"/>
      <c r="M29" s="152"/>
      <c r="N29" s="152"/>
      <c r="O29" s="152"/>
      <c r="P29" s="152"/>
      <c r="Q29" s="151"/>
      <c r="R29" s="151"/>
      <c r="S29" s="151"/>
      <c r="T29" s="151"/>
      <c r="U29" s="151"/>
      <c r="V29" s="173"/>
      <c r="W29" s="174"/>
      <c r="X29" s="175"/>
      <c r="Y29" s="175"/>
      <c r="Z29" s="175"/>
      <c r="AA29" s="174"/>
      <c r="AB29" s="152"/>
      <c r="AC29" s="152"/>
      <c r="AD29" s="152"/>
      <c r="AE29" s="152"/>
      <c r="AF29" s="176"/>
      <c r="AG29" s="152"/>
    </row>
    <row r="30" spans="1:39" ht="17.25" customHeight="1" thickBot="1" x14ac:dyDescent="0.4">
      <c r="A30" s="92" t="s">
        <v>0</v>
      </c>
      <c r="B30" s="177" t="s">
        <v>19</v>
      </c>
      <c r="C30" s="94" t="s">
        <v>1</v>
      </c>
      <c r="D30" s="95" t="s">
        <v>2</v>
      </c>
      <c r="E30" s="96"/>
      <c r="F30" s="96"/>
      <c r="G30" s="96"/>
      <c r="H30" s="96"/>
      <c r="I30" s="96"/>
      <c r="J30" s="96"/>
      <c r="K30" s="96"/>
      <c r="L30" s="96"/>
      <c r="M30" s="96"/>
      <c r="N30" s="96"/>
      <c r="O30" s="97"/>
      <c r="P30" s="95" t="s">
        <v>3</v>
      </c>
      <c r="Q30" s="96"/>
      <c r="R30" s="96"/>
      <c r="S30" s="96"/>
      <c r="T30" s="96"/>
      <c r="U30" s="96"/>
      <c r="V30" s="96"/>
      <c r="W30" s="96"/>
      <c r="X30" s="96"/>
      <c r="Y30" s="96"/>
      <c r="Z30" s="96"/>
      <c r="AA30" s="96"/>
      <c r="AB30" s="96"/>
      <c r="AC30" s="96"/>
      <c r="AD30" s="96"/>
      <c r="AE30" s="97"/>
      <c r="AF30" s="98" t="s">
        <v>55</v>
      </c>
      <c r="AG30" s="99"/>
    </row>
    <row r="31" spans="1:39" ht="75" customHeight="1" thickBot="1" x14ac:dyDescent="0.3">
      <c r="A31" s="160">
        <f>A17+1</f>
        <v>3</v>
      </c>
      <c r="B31" s="178" t="s">
        <v>27</v>
      </c>
      <c r="C31" s="101"/>
      <c r="D31" s="102" t="s">
        <v>5</v>
      </c>
      <c r="E31" s="102" t="s">
        <v>6</v>
      </c>
      <c r="F31" s="102" t="s">
        <v>32</v>
      </c>
      <c r="G31" s="102" t="s">
        <v>33</v>
      </c>
      <c r="H31" s="102" t="s">
        <v>31</v>
      </c>
      <c r="I31" s="102" t="s">
        <v>8</v>
      </c>
      <c r="J31" s="102" t="s">
        <v>24</v>
      </c>
      <c r="K31" s="103" t="s">
        <v>38</v>
      </c>
      <c r="L31" s="179"/>
      <c r="M31" s="102" t="s">
        <v>31</v>
      </c>
      <c r="N31" s="106" t="s">
        <v>57</v>
      </c>
      <c r="O31" s="180" t="s">
        <v>64</v>
      </c>
      <c r="P31" s="102" t="s">
        <v>5</v>
      </c>
      <c r="Q31" s="102" t="s">
        <v>6</v>
      </c>
      <c r="R31" s="102" t="s">
        <v>32</v>
      </c>
      <c r="S31" s="102" t="s">
        <v>33</v>
      </c>
      <c r="T31" s="102" t="s">
        <v>31</v>
      </c>
      <c r="U31" s="102" t="s">
        <v>8</v>
      </c>
      <c r="V31" s="108" t="s">
        <v>24</v>
      </c>
      <c r="W31" s="109" t="s">
        <v>5</v>
      </c>
      <c r="X31" s="109" t="s">
        <v>6</v>
      </c>
      <c r="Y31" s="109" t="s">
        <v>7</v>
      </c>
      <c r="Z31" s="109" t="s">
        <v>8</v>
      </c>
      <c r="AA31" s="110" t="s">
        <v>24</v>
      </c>
      <c r="AB31" s="164" t="s">
        <v>38</v>
      </c>
      <c r="AC31" s="165"/>
      <c r="AD31" s="107" t="s">
        <v>31</v>
      </c>
      <c r="AE31" s="107" t="s">
        <v>57</v>
      </c>
      <c r="AF31" s="113" t="s">
        <v>56</v>
      </c>
      <c r="AG31" s="107" t="s">
        <v>57</v>
      </c>
    </row>
    <row r="32" spans="1:39" ht="62.25" customHeight="1" thickBot="1" x14ac:dyDescent="0.3">
      <c r="A32" s="166"/>
      <c r="B32" s="166"/>
      <c r="C32" s="102"/>
      <c r="D32" s="102"/>
      <c r="E32" s="102"/>
      <c r="F32" s="102"/>
      <c r="G32" s="102"/>
      <c r="H32" s="102"/>
      <c r="I32" s="102"/>
      <c r="J32" s="102"/>
      <c r="K32" s="116" t="s">
        <v>36</v>
      </c>
      <c r="L32" s="117" t="s">
        <v>37</v>
      </c>
      <c r="M32" s="102"/>
      <c r="N32" s="102"/>
      <c r="O32" s="102"/>
      <c r="P32" s="102"/>
      <c r="Q32" s="102"/>
      <c r="R32" s="102"/>
      <c r="S32" s="102"/>
      <c r="T32" s="130"/>
      <c r="U32" s="130"/>
      <c r="V32" s="108"/>
      <c r="W32" s="109"/>
      <c r="X32" s="109"/>
      <c r="Y32" s="109"/>
      <c r="Z32" s="109"/>
      <c r="AA32" s="110"/>
      <c r="AB32" s="107" t="s">
        <v>36</v>
      </c>
      <c r="AC32" s="102" t="s">
        <v>37</v>
      </c>
      <c r="AD32" s="102"/>
      <c r="AE32" s="102"/>
      <c r="AF32" s="109" t="s">
        <v>54</v>
      </c>
      <c r="AG32" s="102"/>
    </row>
    <row r="33" spans="1:33" ht="15.75" customHeight="1" thickBot="1" x14ac:dyDescent="0.3">
      <c r="A33" s="166"/>
      <c r="B33" s="166"/>
      <c r="C33" s="119" t="s">
        <v>10</v>
      </c>
      <c r="D33" s="102">
        <v>0</v>
      </c>
      <c r="E33" s="119">
        <v>0</v>
      </c>
      <c r="F33" s="119"/>
      <c r="G33" s="119">
        <v>0</v>
      </c>
      <c r="H33" s="119"/>
      <c r="I33" s="119">
        <v>0</v>
      </c>
      <c r="J33" s="102">
        <v>0</v>
      </c>
      <c r="K33" s="102"/>
      <c r="L33" s="102"/>
      <c r="M33" s="102"/>
      <c r="N33" s="102"/>
      <c r="O33" s="102"/>
      <c r="P33" s="102">
        <v>0</v>
      </c>
      <c r="Q33" s="119">
        <v>0</v>
      </c>
      <c r="R33" s="102">
        <v>6.5659999999999998</v>
      </c>
      <c r="S33" s="181">
        <v>6.5659999999999998</v>
      </c>
      <c r="T33" s="107"/>
      <c r="U33" s="182">
        <v>165.648</v>
      </c>
      <c r="V33" s="108"/>
      <c r="W33" s="109">
        <v>0</v>
      </c>
      <c r="X33" s="121">
        <v>0</v>
      </c>
      <c r="Y33" s="121">
        <v>0</v>
      </c>
      <c r="Z33" s="121">
        <v>0</v>
      </c>
      <c r="AA33" s="110">
        <v>0</v>
      </c>
      <c r="AB33" s="119">
        <v>6.5659999999999998</v>
      </c>
      <c r="AC33" s="119">
        <v>6.5659999999999998</v>
      </c>
      <c r="AD33" s="102"/>
      <c r="AE33" s="102"/>
      <c r="AF33" s="121">
        <v>0</v>
      </c>
      <c r="AG33" s="102"/>
    </row>
    <row r="34" spans="1:33" ht="15.75" customHeight="1" thickBot="1" x14ac:dyDescent="0.3">
      <c r="A34" s="166"/>
      <c r="B34" s="166"/>
      <c r="C34" s="119" t="s">
        <v>11</v>
      </c>
      <c r="D34" s="102">
        <f>J33</f>
        <v>0</v>
      </c>
      <c r="E34" s="119">
        <v>0</v>
      </c>
      <c r="F34" s="119"/>
      <c r="G34" s="119">
        <v>0</v>
      </c>
      <c r="H34" s="119"/>
      <c r="I34" s="119">
        <v>0</v>
      </c>
      <c r="J34" s="102">
        <v>0</v>
      </c>
      <c r="K34" s="102"/>
      <c r="L34" s="102"/>
      <c r="M34" s="102"/>
      <c r="N34" s="102"/>
      <c r="O34" s="102"/>
      <c r="P34" s="102">
        <v>0</v>
      </c>
      <c r="Q34" s="119">
        <v>0</v>
      </c>
      <c r="R34" s="102"/>
      <c r="S34" s="181">
        <v>0</v>
      </c>
      <c r="T34" s="107"/>
      <c r="U34" s="183"/>
      <c r="V34" s="108"/>
      <c r="W34" s="109">
        <f>AA33</f>
        <v>0</v>
      </c>
      <c r="X34" s="121">
        <v>0</v>
      </c>
      <c r="Y34" s="121">
        <v>0</v>
      </c>
      <c r="Z34" s="121">
        <v>0</v>
      </c>
      <c r="AA34" s="110">
        <v>0</v>
      </c>
      <c r="AB34" s="119">
        <v>0</v>
      </c>
      <c r="AC34" s="119">
        <v>0</v>
      </c>
      <c r="AD34" s="102"/>
      <c r="AE34" s="102"/>
      <c r="AF34" s="121">
        <v>0</v>
      </c>
      <c r="AG34" s="102"/>
    </row>
    <row r="35" spans="1:33" ht="15.75" customHeight="1" thickBot="1" x14ac:dyDescent="0.3">
      <c r="A35" s="166"/>
      <c r="B35" s="166"/>
      <c r="C35" s="119" t="s">
        <v>12</v>
      </c>
      <c r="D35" s="102">
        <f>J34</f>
        <v>0</v>
      </c>
      <c r="E35" s="119">
        <v>0</v>
      </c>
      <c r="F35" s="119"/>
      <c r="G35" s="119">
        <v>0</v>
      </c>
      <c r="H35" s="119"/>
      <c r="I35" s="119">
        <v>0</v>
      </c>
      <c r="J35" s="102">
        <v>0</v>
      </c>
      <c r="K35" s="102"/>
      <c r="L35" s="102"/>
      <c r="M35" s="102"/>
      <c r="N35" s="102"/>
      <c r="O35" s="102"/>
      <c r="P35" s="102">
        <v>0</v>
      </c>
      <c r="Q35" s="119">
        <v>0</v>
      </c>
      <c r="R35" s="102">
        <v>18.846</v>
      </c>
      <c r="S35" s="181">
        <v>25.074999999999999</v>
      </c>
      <c r="T35" s="184"/>
      <c r="U35" s="183"/>
      <c r="V35" s="108"/>
      <c r="W35" s="109">
        <f>AA34</f>
        <v>0</v>
      </c>
      <c r="X35" s="121">
        <v>0</v>
      </c>
      <c r="Y35" s="121">
        <v>0</v>
      </c>
      <c r="Z35" s="121">
        <v>0</v>
      </c>
      <c r="AA35" s="110">
        <v>0</v>
      </c>
      <c r="AB35" s="119">
        <v>25.074999999999999</v>
      </c>
      <c r="AC35" s="119">
        <v>25.074999999999999</v>
      </c>
      <c r="AD35" s="102"/>
      <c r="AE35" s="102"/>
      <c r="AF35" s="121">
        <v>0</v>
      </c>
      <c r="AG35" s="102"/>
    </row>
    <row r="36" spans="1:33" ht="15.75" customHeight="1" thickBot="1" x14ac:dyDescent="0.3">
      <c r="A36" s="166"/>
      <c r="B36" s="166"/>
      <c r="C36" s="119" t="s">
        <v>13</v>
      </c>
      <c r="D36" s="102">
        <f t="shared" ref="D36:D41" si="13">J35</f>
        <v>0</v>
      </c>
      <c r="E36" s="119">
        <v>0</v>
      </c>
      <c r="F36" s="119"/>
      <c r="G36" s="119">
        <v>0</v>
      </c>
      <c r="H36" s="119"/>
      <c r="I36" s="119">
        <v>0</v>
      </c>
      <c r="J36" s="102">
        <v>0</v>
      </c>
      <c r="K36" s="102"/>
      <c r="L36" s="102"/>
      <c r="M36" s="102"/>
      <c r="N36" s="102"/>
      <c r="O36" s="102"/>
      <c r="P36" s="102">
        <v>0</v>
      </c>
      <c r="Q36" s="119">
        <v>0</v>
      </c>
      <c r="R36" s="168">
        <v>6.23</v>
      </c>
      <c r="S36" s="181">
        <v>49.993000000000002</v>
      </c>
      <c r="T36" s="185"/>
      <c r="U36" s="183"/>
      <c r="V36" s="108"/>
      <c r="W36" s="109">
        <f t="shared" ref="W36:W41" si="14">AA35</f>
        <v>0</v>
      </c>
      <c r="X36" s="125">
        <v>0</v>
      </c>
      <c r="Y36" s="125">
        <v>11.14</v>
      </c>
      <c r="Z36" s="125">
        <v>11.1</v>
      </c>
      <c r="AA36" s="110">
        <f>Y36-Z36</f>
        <v>4.0000000000000924E-2</v>
      </c>
      <c r="AB36" s="119">
        <v>49.993000000000002</v>
      </c>
      <c r="AC36" s="119">
        <v>49.993000000000002</v>
      </c>
      <c r="AD36" s="102"/>
      <c r="AE36" s="102"/>
      <c r="AF36" s="125">
        <v>11.14</v>
      </c>
      <c r="AG36" s="102"/>
    </row>
    <row r="37" spans="1:33" ht="15.75" customHeight="1" thickBot="1" x14ac:dyDescent="0.3">
      <c r="A37" s="166"/>
      <c r="B37" s="166"/>
      <c r="C37" s="119" t="s">
        <v>14</v>
      </c>
      <c r="D37" s="102">
        <f t="shared" si="13"/>
        <v>0</v>
      </c>
      <c r="E37" s="119">
        <v>0</v>
      </c>
      <c r="F37" s="119"/>
      <c r="G37" s="119">
        <v>0</v>
      </c>
      <c r="H37" s="119"/>
      <c r="I37" s="119">
        <v>0</v>
      </c>
      <c r="J37" s="102">
        <v>0</v>
      </c>
      <c r="K37" s="102"/>
      <c r="L37" s="102"/>
      <c r="M37" s="102"/>
      <c r="N37" s="102"/>
      <c r="O37" s="102"/>
      <c r="P37" s="102">
        <v>0</v>
      </c>
      <c r="Q37" s="119">
        <v>0</v>
      </c>
      <c r="R37" s="102">
        <v>50.0854</v>
      </c>
      <c r="S37" s="181">
        <v>18.988</v>
      </c>
      <c r="T37" s="184"/>
      <c r="U37" s="183"/>
      <c r="V37" s="108"/>
      <c r="W37" s="109">
        <f t="shared" si="14"/>
        <v>4.0000000000000924E-2</v>
      </c>
      <c r="X37" s="125">
        <v>0</v>
      </c>
      <c r="Y37" s="125">
        <v>82.864999999999995</v>
      </c>
      <c r="Z37" s="125">
        <v>82.021000000000001</v>
      </c>
      <c r="AA37" s="110">
        <f>W37+Y37-Z37</f>
        <v>0.88400000000000034</v>
      </c>
      <c r="AB37" s="119">
        <v>18.988</v>
      </c>
      <c r="AC37" s="119">
        <v>18.988</v>
      </c>
      <c r="AD37" s="102"/>
      <c r="AE37" s="102"/>
      <c r="AF37" s="125">
        <v>82.864999999999995</v>
      </c>
      <c r="AG37" s="102"/>
    </row>
    <row r="38" spans="1:33" ht="15.75" customHeight="1" thickBot="1" x14ac:dyDescent="0.3">
      <c r="A38" s="166"/>
      <c r="B38" s="166"/>
      <c r="C38" s="119" t="s">
        <v>15</v>
      </c>
      <c r="D38" s="102">
        <f t="shared" si="13"/>
        <v>0</v>
      </c>
      <c r="E38" s="119">
        <v>0</v>
      </c>
      <c r="F38" s="119"/>
      <c r="G38" s="119">
        <v>0</v>
      </c>
      <c r="H38" s="119"/>
      <c r="I38" s="119">
        <v>0</v>
      </c>
      <c r="J38" s="102">
        <v>0</v>
      </c>
      <c r="K38" s="102"/>
      <c r="L38" s="102"/>
      <c r="M38" s="102"/>
      <c r="N38" s="102"/>
      <c r="O38" s="102"/>
      <c r="P38" s="102">
        <v>0</v>
      </c>
      <c r="Q38" s="119">
        <v>0</v>
      </c>
      <c r="R38" s="102">
        <v>105.48740000000001</v>
      </c>
      <c r="S38" s="181">
        <v>87.741</v>
      </c>
      <c r="T38" s="107"/>
      <c r="U38" s="183"/>
      <c r="V38" s="108"/>
      <c r="W38" s="109">
        <f t="shared" si="14"/>
        <v>0.88400000000000034</v>
      </c>
      <c r="X38" s="125">
        <v>0</v>
      </c>
      <c r="Y38" s="125">
        <v>88.367999999999995</v>
      </c>
      <c r="Z38" s="121">
        <v>87.284000000000006</v>
      </c>
      <c r="AA38" s="110">
        <f>W38+Y38-Z38</f>
        <v>1.9679999999999893</v>
      </c>
      <c r="AB38" s="119">
        <v>87.741</v>
      </c>
      <c r="AC38" s="119">
        <v>87.741</v>
      </c>
      <c r="AD38" s="102"/>
      <c r="AE38" s="102"/>
      <c r="AF38" s="125">
        <v>88.367999999999995</v>
      </c>
      <c r="AG38" s="102"/>
    </row>
    <row r="39" spans="1:33" ht="16.5" customHeight="1" thickBot="1" x14ac:dyDescent="0.3">
      <c r="A39" s="166"/>
      <c r="B39" s="166"/>
      <c r="C39" s="119" t="s">
        <v>16</v>
      </c>
      <c r="D39" s="102">
        <f t="shared" si="13"/>
        <v>0</v>
      </c>
      <c r="E39" s="119">
        <v>0</v>
      </c>
      <c r="F39" s="119"/>
      <c r="G39" s="119">
        <v>5</v>
      </c>
      <c r="H39" s="119"/>
      <c r="I39" s="119">
        <v>0</v>
      </c>
      <c r="J39" s="102">
        <f>G39+I39</f>
        <v>5</v>
      </c>
      <c r="K39" s="119"/>
      <c r="L39" s="119">
        <v>5.1593882600000001</v>
      </c>
      <c r="M39" s="102"/>
      <c r="N39" s="102"/>
      <c r="O39" s="102"/>
      <c r="P39" s="102">
        <v>0</v>
      </c>
      <c r="Q39" s="119">
        <v>0</v>
      </c>
      <c r="R39" s="169"/>
      <c r="S39" s="186">
        <v>0</v>
      </c>
      <c r="T39" s="187"/>
      <c r="U39" s="183"/>
      <c r="V39" s="108"/>
      <c r="W39" s="109">
        <f t="shared" si="14"/>
        <v>1.9679999999999893</v>
      </c>
      <c r="X39" s="125">
        <v>0</v>
      </c>
      <c r="Y39" s="125">
        <v>474.24099999999999</v>
      </c>
      <c r="Z39" s="121">
        <v>335.43900000000002</v>
      </c>
      <c r="AA39" s="110">
        <f>W39+Y39-Z39</f>
        <v>140.76999999999992</v>
      </c>
      <c r="AB39" s="119">
        <v>0</v>
      </c>
      <c r="AC39" s="119">
        <v>0</v>
      </c>
      <c r="AD39" s="102"/>
      <c r="AE39" s="102"/>
      <c r="AF39" s="125">
        <v>474.24099999999999</v>
      </c>
      <c r="AG39" s="102"/>
    </row>
    <row r="40" spans="1:33" ht="15.75" customHeight="1" thickBot="1" x14ac:dyDescent="0.3">
      <c r="A40" s="166"/>
      <c r="B40" s="166"/>
      <c r="C40" s="119" t="s">
        <v>17</v>
      </c>
      <c r="D40" s="102">
        <f t="shared" si="13"/>
        <v>5</v>
      </c>
      <c r="E40" s="119">
        <v>0</v>
      </c>
      <c r="F40" s="119"/>
      <c r="G40" s="119">
        <v>24.593924999999999</v>
      </c>
      <c r="H40" s="119"/>
      <c r="I40" s="119">
        <v>5</v>
      </c>
      <c r="J40" s="102">
        <f>D40+G40-I40</f>
        <v>24.593924999999999</v>
      </c>
      <c r="K40" s="119"/>
      <c r="L40" s="119">
        <v>27.074355390000001</v>
      </c>
      <c r="M40" s="102"/>
      <c r="N40" s="102"/>
      <c r="O40" s="102"/>
      <c r="P40" s="102">
        <v>22.715</v>
      </c>
      <c r="Q40" s="119">
        <v>0</v>
      </c>
      <c r="R40" s="130"/>
      <c r="S40" s="181">
        <v>0</v>
      </c>
      <c r="T40" s="107"/>
      <c r="U40" s="188"/>
      <c r="V40" s="189">
        <f>SUM(S33:S40)-U33</f>
        <v>22.715000000000003</v>
      </c>
      <c r="W40" s="109">
        <f t="shared" si="14"/>
        <v>140.76999999999992</v>
      </c>
      <c r="X40" s="121">
        <v>0</v>
      </c>
      <c r="Y40" s="121">
        <v>0</v>
      </c>
      <c r="Z40" s="121">
        <v>0</v>
      </c>
      <c r="AA40" s="110">
        <f>W40+Y40-Z40</f>
        <v>140.76999999999992</v>
      </c>
      <c r="AB40" s="119">
        <v>0</v>
      </c>
      <c r="AC40" s="119">
        <v>0</v>
      </c>
      <c r="AD40" s="102"/>
      <c r="AE40" s="102"/>
      <c r="AF40" s="121">
        <v>0</v>
      </c>
      <c r="AG40" s="102"/>
    </row>
    <row r="41" spans="1:33" ht="15.75" customHeight="1" thickBot="1" x14ac:dyDescent="0.3">
      <c r="A41" s="190"/>
      <c r="B41" s="190"/>
      <c r="C41" s="119" t="s">
        <v>26</v>
      </c>
      <c r="D41" s="102">
        <f t="shared" si="13"/>
        <v>24.593924999999999</v>
      </c>
      <c r="E41" s="119">
        <v>0</v>
      </c>
      <c r="F41" s="119"/>
      <c r="G41" s="119">
        <v>0</v>
      </c>
      <c r="H41" s="119"/>
      <c r="I41" s="119">
        <v>0</v>
      </c>
      <c r="J41" s="102">
        <f>D41+G41-I41</f>
        <v>24.593924999999999</v>
      </c>
      <c r="K41" s="119"/>
      <c r="L41" s="119">
        <v>0</v>
      </c>
      <c r="M41" s="102"/>
      <c r="N41" s="102"/>
      <c r="O41" s="102"/>
      <c r="P41" s="191">
        <f>V40</f>
        <v>22.715000000000003</v>
      </c>
      <c r="Q41" s="181">
        <v>0</v>
      </c>
      <c r="R41" s="107"/>
      <c r="S41" s="181">
        <v>0</v>
      </c>
      <c r="T41" s="107"/>
      <c r="U41" s="119">
        <v>0</v>
      </c>
      <c r="V41" s="192">
        <f>P41+S41-U41</f>
        <v>22.715000000000003</v>
      </c>
      <c r="W41" s="109">
        <f t="shared" si="14"/>
        <v>140.76999999999992</v>
      </c>
      <c r="X41" s="121">
        <v>0</v>
      </c>
      <c r="Y41" s="121">
        <v>0</v>
      </c>
      <c r="Z41" s="121">
        <v>0</v>
      </c>
      <c r="AA41" s="110">
        <f>W41+Y41-Z41</f>
        <v>140.76999999999992</v>
      </c>
      <c r="AB41" s="119">
        <v>0</v>
      </c>
      <c r="AC41" s="119">
        <v>0</v>
      </c>
      <c r="AD41" s="102"/>
      <c r="AE41" s="102"/>
      <c r="AF41" s="121">
        <v>0</v>
      </c>
      <c r="AG41" s="102"/>
    </row>
    <row r="42" spans="1:33" s="13" customFormat="1" ht="40.5" customHeight="1" thickBot="1" x14ac:dyDescent="0.4">
      <c r="A42" s="138"/>
      <c r="B42" s="171"/>
      <c r="C42" s="193" t="s">
        <v>18</v>
      </c>
      <c r="D42" s="193"/>
      <c r="E42" s="193">
        <f t="shared" ref="E42:I42" si="15">SUM(E33:E41)</f>
        <v>0</v>
      </c>
      <c r="F42" s="193">
        <v>32.233743650000001</v>
      </c>
      <c r="G42" s="193">
        <f t="shared" si="15"/>
        <v>29.593924999999999</v>
      </c>
      <c r="H42" s="193">
        <f>F42-G42</f>
        <v>2.6398186500000023</v>
      </c>
      <c r="I42" s="193">
        <f t="shared" si="15"/>
        <v>5</v>
      </c>
      <c r="J42" s="193">
        <f>G42-I42</f>
        <v>24.593924999999999</v>
      </c>
      <c r="K42" s="194">
        <v>32.233743650000001</v>
      </c>
      <c r="L42" s="172">
        <f>SUM(L33:L41)</f>
        <v>32.233743650000001</v>
      </c>
      <c r="M42" s="195">
        <f>K42-L42</f>
        <v>0</v>
      </c>
      <c r="N42" s="142" t="s">
        <v>61</v>
      </c>
      <c r="O42" s="196"/>
      <c r="P42" s="197"/>
      <c r="Q42" s="193">
        <f t="shared" ref="Q42:S42" si="16">SUM(Q33:Q41)</f>
        <v>0</v>
      </c>
      <c r="R42" s="193">
        <f>SUM(R33:R41)</f>
        <v>187.21480000000003</v>
      </c>
      <c r="S42" s="193">
        <f t="shared" si="16"/>
        <v>188.363</v>
      </c>
      <c r="T42" s="193">
        <f>R42-S42</f>
        <v>-1.1481999999999744</v>
      </c>
      <c r="U42" s="193">
        <f>SUM(U33:U41)</f>
        <v>165.648</v>
      </c>
      <c r="V42" s="198">
        <f>S42-U42</f>
        <v>22.715000000000003</v>
      </c>
      <c r="W42" s="199"/>
      <c r="X42" s="199">
        <f t="shared" ref="X42:Z42" si="17">SUM(X33:X41)</f>
        <v>0</v>
      </c>
      <c r="Y42" s="199">
        <f t="shared" si="17"/>
        <v>656.61400000000003</v>
      </c>
      <c r="Z42" s="199">
        <f t="shared" si="17"/>
        <v>515.84400000000005</v>
      </c>
      <c r="AA42" s="200">
        <f>Y42-Z42</f>
        <v>140.76999999999998</v>
      </c>
      <c r="AB42" s="172">
        <f>SUM(AB33:AB41)</f>
        <v>188.363</v>
      </c>
      <c r="AC42" s="172">
        <f>SUM(AC33:AC41)</f>
        <v>188.363</v>
      </c>
      <c r="AD42" s="195">
        <f>AB42-AC42</f>
        <v>0</v>
      </c>
      <c r="AE42" s="142" t="s">
        <v>61</v>
      </c>
      <c r="AF42" s="172">
        <f>SUM(AF33:AF41)</f>
        <v>656.61400000000003</v>
      </c>
      <c r="AG42" s="142" t="s">
        <v>61</v>
      </c>
    </row>
    <row r="43" spans="1:33" ht="21" x14ac:dyDescent="0.35">
      <c r="A43" s="149"/>
      <c r="B43" s="150"/>
      <c r="C43" s="150"/>
      <c r="D43" s="201"/>
      <c r="E43" s="150"/>
      <c r="F43" s="150"/>
      <c r="G43" s="150"/>
      <c r="H43" s="150"/>
      <c r="I43" s="150"/>
      <c r="J43" s="201"/>
      <c r="K43" s="201"/>
      <c r="L43" s="201"/>
      <c r="M43" s="201"/>
      <c r="N43" s="201"/>
      <c r="O43" s="201"/>
      <c r="P43" s="201"/>
      <c r="Q43" s="202"/>
      <c r="R43" s="203"/>
      <c r="S43" s="150"/>
      <c r="T43" s="150"/>
      <c r="U43" s="150"/>
      <c r="V43" s="204"/>
      <c r="W43" s="205"/>
      <c r="X43" s="206"/>
      <c r="Y43" s="206"/>
      <c r="Z43" s="206"/>
      <c r="AA43" s="205"/>
      <c r="AB43" s="201"/>
      <c r="AC43" s="201"/>
      <c r="AD43" s="201"/>
      <c r="AE43" s="201"/>
      <c r="AF43" s="207"/>
      <c r="AG43" s="201"/>
    </row>
    <row r="44" spans="1:33" ht="21.75" thickBot="1" x14ac:dyDescent="0.4">
      <c r="A44" s="149"/>
      <c r="B44" s="150"/>
      <c r="C44" s="150"/>
      <c r="D44" s="201"/>
      <c r="E44" s="150"/>
      <c r="F44" s="150"/>
      <c r="G44" s="150"/>
      <c r="H44" s="150"/>
      <c r="I44" s="150"/>
      <c r="J44" s="201"/>
      <c r="K44" s="201"/>
      <c r="L44" s="201"/>
      <c r="M44" s="201"/>
      <c r="N44" s="201"/>
      <c r="O44" s="201"/>
      <c r="P44" s="201"/>
      <c r="Q44" s="208"/>
      <c r="R44" s="150"/>
      <c r="S44" s="150"/>
      <c r="T44" s="150"/>
      <c r="U44" s="150"/>
      <c r="V44" s="204"/>
      <c r="W44" s="209"/>
      <c r="X44" s="210"/>
      <c r="Y44" s="210"/>
      <c r="Z44" s="210"/>
      <c r="AA44" s="209"/>
      <c r="AB44" s="201"/>
      <c r="AC44" s="201"/>
      <c r="AD44" s="201"/>
      <c r="AE44" s="201"/>
      <c r="AF44" s="206"/>
      <c r="AG44" s="201"/>
    </row>
    <row r="45" spans="1:33" ht="17.25" customHeight="1" thickBot="1" x14ac:dyDescent="0.4">
      <c r="A45" s="211" t="s">
        <v>0</v>
      </c>
      <c r="B45" s="93" t="s">
        <v>19</v>
      </c>
      <c r="C45" s="212" t="s">
        <v>1</v>
      </c>
      <c r="D45" s="159" t="s">
        <v>2</v>
      </c>
      <c r="E45" s="96"/>
      <c r="F45" s="96"/>
      <c r="G45" s="96"/>
      <c r="H45" s="96"/>
      <c r="I45" s="96"/>
      <c r="J45" s="96"/>
      <c r="K45" s="96"/>
      <c r="L45" s="96"/>
      <c r="M45" s="96"/>
      <c r="N45" s="96"/>
      <c r="O45" s="97"/>
      <c r="P45" s="95" t="s">
        <v>3</v>
      </c>
      <c r="Q45" s="96"/>
      <c r="R45" s="96"/>
      <c r="S45" s="96"/>
      <c r="T45" s="96"/>
      <c r="U45" s="96"/>
      <c r="V45" s="96"/>
      <c r="W45" s="96"/>
      <c r="X45" s="96"/>
      <c r="Y45" s="96"/>
      <c r="Z45" s="96"/>
      <c r="AA45" s="96"/>
      <c r="AB45" s="96"/>
      <c r="AC45" s="96"/>
      <c r="AD45" s="96"/>
      <c r="AE45" s="97"/>
      <c r="AF45" s="98" t="s">
        <v>55</v>
      </c>
      <c r="AG45" s="99"/>
    </row>
    <row r="46" spans="1:33" ht="99.75" customHeight="1" thickBot="1" x14ac:dyDescent="0.3">
      <c r="A46" s="160">
        <v>4</v>
      </c>
      <c r="B46" s="160" t="s">
        <v>30</v>
      </c>
      <c r="C46" s="101"/>
      <c r="D46" s="213" t="s">
        <v>5</v>
      </c>
      <c r="E46" s="214" t="s">
        <v>6</v>
      </c>
      <c r="F46" s="102" t="s">
        <v>32</v>
      </c>
      <c r="G46" s="102" t="s">
        <v>33</v>
      </c>
      <c r="H46" s="102" t="s">
        <v>31</v>
      </c>
      <c r="I46" s="213" t="s">
        <v>8</v>
      </c>
      <c r="J46" s="215" t="s">
        <v>24</v>
      </c>
      <c r="K46" s="161" t="s">
        <v>38</v>
      </c>
      <c r="L46" s="162"/>
      <c r="M46" s="102" t="s">
        <v>31</v>
      </c>
      <c r="N46" s="106" t="s">
        <v>57</v>
      </c>
      <c r="O46" s="107" t="s">
        <v>64</v>
      </c>
      <c r="P46" s="213" t="s">
        <v>5</v>
      </c>
      <c r="Q46" s="214" t="s">
        <v>6</v>
      </c>
      <c r="R46" s="102" t="s">
        <v>32</v>
      </c>
      <c r="S46" s="102" t="s">
        <v>33</v>
      </c>
      <c r="T46" s="102" t="s">
        <v>31</v>
      </c>
      <c r="U46" s="213" t="s">
        <v>8</v>
      </c>
      <c r="V46" s="216" t="s">
        <v>24</v>
      </c>
      <c r="W46" s="217" t="s">
        <v>5</v>
      </c>
      <c r="X46" s="218" t="s">
        <v>6</v>
      </c>
      <c r="Y46" s="217" t="s">
        <v>7</v>
      </c>
      <c r="Z46" s="217" t="s">
        <v>8</v>
      </c>
      <c r="AA46" s="219" t="s">
        <v>24</v>
      </c>
      <c r="AB46" s="164" t="s">
        <v>38</v>
      </c>
      <c r="AC46" s="165"/>
      <c r="AD46" s="115" t="s">
        <v>31</v>
      </c>
      <c r="AE46" s="107" t="s">
        <v>57</v>
      </c>
      <c r="AF46" s="113" t="s">
        <v>56</v>
      </c>
      <c r="AG46" s="107" t="s">
        <v>57</v>
      </c>
    </row>
    <row r="47" spans="1:33" ht="57" customHeight="1" thickBot="1" x14ac:dyDescent="0.3">
      <c r="A47" s="166"/>
      <c r="B47" s="166"/>
      <c r="C47" s="102"/>
      <c r="D47" s="213"/>
      <c r="E47" s="214"/>
      <c r="F47" s="102"/>
      <c r="G47" s="102"/>
      <c r="H47" s="102"/>
      <c r="I47" s="213"/>
      <c r="J47" s="215"/>
      <c r="K47" s="116" t="s">
        <v>36</v>
      </c>
      <c r="L47" s="117" t="s">
        <v>37</v>
      </c>
      <c r="M47" s="102"/>
      <c r="N47" s="102"/>
      <c r="O47" s="102"/>
      <c r="P47" s="213"/>
      <c r="Q47" s="214"/>
      <c r="R47" s="102"/>
      <c r="S47" s="102"/>
      <c r="T47" s="102"/>
      <c r="U47" s="213"/>
      <c r="V47" s="216"/>
      <c r="W47" s="217"/>
      <c r="X47" s="218"/>
      <c r="Y47" s="217"/>
      <c r="Z47" s="217"/>
      <c r="AA47" s="219"/>
      <c r="AB47" s="118" t="s">
        <v>36</v>
      </c>
      <c r="AC47" s="106" t="s">
        <v>37</v>
      </c>
      <c r="AD47" s="102"/>
      <c r="AE47" s="102"/>
      <c r="AF47" s="109" t="s">
        <v>54</v>
      </c>
      <c r="AG47" s="102"/>
    </row>
    <row r="48" spans="1:33" ht="15.75" customHeight="1" thickBot="1" x14ac:dyDescent="0.3">
      <c r="A48" s="166"/>
      <c r="B48" s="166"/>
      <c r="C48" s="220" t="s">
        <v>10</v>
      </c>
      <c r="D48" s="221">
        <v>0</v>
      </c>
      <c r="E48" s="222">
        <v>0</v>
      </c>
      <c r="F48" s="222"/>
      <c r="G48" s="222">
        <v>0</v>
      </c>
      <c r="H48" s="222"/>
      <c r="I48" s="222">
        <v>0</v>
      </c>
      <c r="J48" s="221">
        <v>0</v>
      </c>
      <c r="K48" s="221"/>
      <c r="L48" s="221"/>
      <c r="M48" s="221"/>
      <c r="N48" s="221"/>
      <c r="O48" s="221"/>
      <c r="P48" s="221">
        <v>0</v>
      </c>
      <c r="Q48" s="222">
        <v>0</v>
      </c>
      <c r="R48" s="222"/>
      <c r="S48" s="222">
        <v>0</v>
      </c>
      <c r="T48" s="222"/>
      <c r="U48" s="222">
        <v>0</v>
      </c>
      <c r="V48" s="223">
        <v>0</v>
      </c>
      <c r="W48" s="224">
        <v>0</v>
      </c>
      <c r="X48" s="225">
        <v>0</v>
      </c>
      <c r="Y48" s="225">
        <v>0</v>
      </c>
      <c r="Z48" s="225">
        <v>0</v>
      </c>
      <c r="AA48" s="226">
        <v>0</v>
      </c>
      <c r="AB48" s="221"/>
      <c r="AC48" s="221"/>
      <c r="AD48" s="221"/>
      <c r="AE48" s="221"/>
      <c r="AF48" s="225">
        <v>0</v>
      </c>
      <c r="AG48" s="221"/>
    </row>
    <row r="49" spans="1:33" ht="15.75" customHeight="1" thickBot="1" x14ac:dyDescent="0.3">
      <c r="A49" s="166"/>
      <c r="B49" s="166"/>
      <c r="C49" s="220" t="s">
        <v>11</v>
      </c>
      <c r="D49" s="221">
        <v>0</v>
      </c>
      <c r="E49" s="222">
        <v>0</v>
      </c>
      <c r="F49" s="222"/>
      <c r="G49" s="222">
        <v>0</v>
      </c>
      <c r="H49" s="222"/>
      <c r="I49" s="222">
        <v>0</v>
      </c>
      <c r="J49" s="221">
        <v>0</v>
      </c>
      <c r="K49" s="221"/>
      <c r="L49" s="221"/>
      <c r="M49" s="221"/>
      <c r="N49" s="221"/>
      <c r="O49" s="227"/>
      <c r="P49" s="227">
        <v>0</v>
      </c>
      <c r="Q49" s="222">
        <v>0</v>
      </c>
      <c r="R49" s="222"/>
      <c r="S49" s="222">
        <v>0</v>
      </c>
      <c r="T49" s="222"/>
      <c r="U49" s="222">
        <v>0</v>
      </c>
      <c r="V49" s="223">
        <v>0</v>
      </c>
      <c r="W49" s="224">
        <v>0</v>
      </c>
      <c r="X49" s="225">
        <v>0</v>
      </c>
      <c r="Y49" s="225">
        <v>0</v>
      </c>
      <c r="Z49" s="225">
        <v>0</v>
      </c>
      <c r="AA49" s="226">
        <v>0</v>
      </c>
      <c r="AB49" s="221"/>
      <c r="AC49" s="221"/>
      <c r="AD49" s="221"/>
      <c r="AE49" s="221"/>
      <c r="AF49" s="225">
        <v>0</v>
      </c>
      <c r="AG49" s="221"/>
    </row>
    <row r="50" spans="1:33" ht="15.75" customHeight="1" thickBot="1" x14ac:dyDescent="0.3">
      <c r="A50" s="166"/>
      <c r="B50" s="166"/>
      <c r="C50" s="220" t="s">
        <v>12</v>
      </c>
      <c r="D50" s="221">
        <v>0</v>
      </c>
      <c r="E50" s="222">
        <v>0</v>
      </c>
      <c r="F50" s="222"/>
      <c r="G50" s="222">
        <v>0</v>
      </c>
      <c r="H50" s="222"/>
      <c r="I50" s="222">
        <v>0</v>
      </c>
      <c r="J50" s="221">
        <v>0</v>
      </c>
      <c r="K50" s="221"/>
      <c r="L50" s="221"/>
      <c r="M50" s="221"/>
      <c r="N50" s="228"/>
      <c r="O50" s="229"/>
      <c r="P50" s="230">
        <v>0</v>
      </c>
      <c r="Q50" s="222">
        <v>0</v>
      </c>
      <c r="R50" s="222"/>
      <c r="S50" s="222">
        <v>0</v>
      </c>
      <c r="T50" s="222"/>
      <c r="U50" s="222">
        <v>0</v>
      </c>
      <c r="V50" s="223">
        <v>0</v>
      </c>
      <c r="W50" s="224">
        <v>0</v>
      </c>
      <c r="X50" s="225">
        <v>0</v>
      </c>
      <c r="Y50" s="225">
        <v>0</v>
      </c>
      <c r="Z50" s="225">
        <v>0</v>
      </c>
      <c r="AA50" s="226">
        <v>0</v>
      </c>
      <c r="AB50" s="221"/>
      <c r="AC50" s="221"/>
      <c r="AD50" s="221"/>
      <c r="AE50" s="221"/>
      <c r="AF50" s="225">
        <v>0</v>
      </c>
      <c r="AG50" s="221"/>
    </row>
    <row r="51" spans="1:33" ht="15.75" customHeight="1" thickBot="1" x14ac:dyDescent="0.4">
      <c r="A51" s="166"/>
      <c r="B51" s="166"/>
      <c r="C51" s="220" t="s">
        <v>13</v>
      </c>
      <c r="D51" s="221">
        <v>0</v>
      </c>
      <c r="E51" s="222">
        <v>0</v>
      </c>
      <c r="F51" s="222"/>
      <c r="G51" s="222">
        <v>0</v>
      </c>
      <c r="H51" s="222"/>
      <c r="I51" s="222">
        <v>0</v>
      </c>
      <c r="J51" s="221">
        <v>0</v>
      </c>
      <c r="K51" s="221"/>
      <c r="L51" s="221"/>
      <c r="M51" s="221"/>
      <c r="N51" s="228"/>
      <c r="O51" s="229"/>
      <c r="P51" s="231">
        <v>0</v>
      </c>
      <c r="Q51" s="222">
        <v>0</v>
      </c>
      <c r="R51" s="222"/>
      <c r="S51" s="222">
        <v>0</v>
      </c>
      <c r="T51" s="222"/>
      <c r="U51" s="222">
        <v>0</v>
      </c>
      <c r="V51" s="223">
        <v>0</v>
      </c>
      <c r="W51" s="224">
        <v>0</v>
      </c>
      <c r="X51" s="225">
        <v>0</v>
      </c>
      <c r="Y51" s="225">
        <v>0</v>
      </c>
      <c r="Z51" s="225">
        <v>0</v>
      </c>
      <c r="AA51" s="226">
        <v>0</v>
      </c>
      <c r="AB51" s="221"/>
      <c r="AC51" s="221"/>
      <c r="AD51" s="221"/>
      <c r="AE51" s="221"/>
      <c r="AF51" s="225">
        <v>0</v>
      </c>
      <c r="AG51" s="221"/>
    </row>
    <row r="52" spans="1:33" ht="15.75" customHeight="1" thickBot="1" x14ac:dyDescent="0.4">
      <c r="A52" s="166"/>
      <c r="B52" s="166"/>
      <c r="C52" s="220" t="s">
        <v>14</v>
      </c>
      <c r="D52" s="221">
        <v>0</v>
      </c>
      <c r="E52" s="222">
        <v>0</v>
      </c>
      <c r="F52" s="222"/>
      <c r="G52" s="222">
        <v>0</v>
      </c>
      <c r="H52" s="222"/>
      <c r="I52" s="222">
        <v>0</v>
      </c>
      <c r="J52" s="228">
        <v>0</v>
      </c>
      <c r="K52" s="221"/>
      <c r="L52" s="221"/>
      <c r="M52" s="221"/>
      <c r="N52" s="228"/>
      <c r="O52" s="229"/>
      <c r="P52" s="231">
        <v>0</v>
      </c>
      <c r="Q52" s="222">
        <v>0</v>
      </c>
      <c r="R52" s="222"/>
      <c r="S52" s="222">
        <v>0</v>
      </c>
      <c r="T52" s="222"/>
      <c r="U52" s="222">
        <v>0</v>
      </c>
      <c r="V52" s="223">
        <v>0</v>
      </c>
      <c r="W52" s="224">
        <v>0</v>
      </c>
      <c r="X52" s="225">
        <v>0</v>
      </c>
      <c r="Y52" s="225">
        <v>0</v>
      </c>
      <c r="Z52" s="225">
        <v>0</v>
      </c>
      <c r="AA52" s="226">
        <v>0</v>
      </c>
      <c r="AB52" s="221"/>
      <c r="AC52" s="221"/>
      <c r="AD52" s="221"/>
      <c r="AE52" s="221"/>
      <c r="AF52" s="225">
        <v>0</v>
      </c>
      <c r="AG52" s="221"/>
    </row>
    <row r="53" spans="1:33" ht="15.75" customHeight="1" thickBot="1" x14ac:dyDescent="0.4">
      <c r="A53" s="166"/>
      <c r="B53" s="166"/>
      <c r="C53" s="220" t="s">
        <v>15</v>
      </c>
      <c r="D53" s="221">
        <v>0</v>
      </c>
      <c r="E53" s="222">
        <v>0</v>
      </c>
      <c r="F53" s="222"/>
      <c r="G53" s="222">
        <v>0</v>
      </c>
      <c r="H53" s="222"/>
      <c r="I53" s="222">
        <v>0</v>
      </c>
      <c r="J53" s="228">
        <f>D53+G53-I53</f>
        <v>0</v>
      </c>
      <c r="K53" s="222"/>
      <c r="L53" s="222">
        <f>0.0764712+0.240426+0.1581788+2.06038755</f>
        <v>2.5354635500000002</v>
      </c>
      <c r="M53" s="221"/>
      <c r="N53" s="228"/>
      <c r="O53" s="229"/>
      <c r="P53" s="232">
        <v>0</v>
      </c>
      <c r="Q53" s="222">
        <v>0</v>
      </c>
      <c r="R53" s="222"/>
      <c r="S53" s="222">
        <v>0</v>
      </c>
      <c r="T53" s="222"/>
      <c r="U53" s="222">
        <v>0</v>
      </c>
      <c r="V53" s="223">
        <v>0</v>
      </c>
      <c r="W53" s="224">
        <v>0</v>
      </c>
      <c r="X53" s="225">
        <v>0</v>
      </c>
      <c r="Y53" s="225">
        <v>0</v>
      </c>
      <c r="Z53" s="225">
        <v>0</v>
      </c>
      <c r="AA53" s="226">
        <v>0</v>
      </c>
      <c r="AB53" s="221"/>
      <c r="AC53" s="221"/>
      <c r="AD53" s="221"/>
      <c r="AE53" s="221"/>
      <c r="AF53" s="225">
        <v>0</v>
      </c>
      <c r="AG53" s="221"/>
    </row>
    <row r="54" spans="1:33" ht="15.75" customHeight="1" thickBot="1" x14ac:dyDescent="0.4">
      <c r="A54" s="166"/>
      <c r="B54" s="166"/>
      <c r="C54" s="220" t="s">
        <v>16</v>
      </c>
      <c r="D54" s="221">
        <v>0</v>
      </c>
      <c r="E54" s="222">
        <v>0</v>
      </c>
      <c r="F54" s="222"/>
      <c r="G54" s="222">
        <v>0</v>
      </c>
      <c r="H54" s="222"/>
      <c r="I54" s="222">
        <v>0</v>
      </c>
      <c r="J54" s="228">
        <f>D54+G54-I54</f>
        <v>0</v>
      </c>
      <c r="K54" s="222"/>
      <c r="L54" s="222"/>
      <c r="M54" s="221"/>
      <c r="N54" s="228"/>
      <c r="O54" s="229"/>
      <c r="P54" s="232">
        <v>0</v>
      </c>
      <c r="Q54" s="222">
        <v>0</v>
      </c>
      <c r="R54" s="222"/>
      <c r="S54" s="222">
        <v>0</v>
      </c>
      <c r="T54" s="222"/>
      <c r="U54" s="222">
        <v>0</v>
      </c>
      <c r="V54" s="223">
        <v>0</v>
      </c>
      <c r="W54" s="224">
        <v>0</v>
      </c>
      <c r="X54" s="225">
        <v>0</v>
      </c>
      <c r="Y54" s="225">
        <v>0</v>
      </c>
      <c r="Z54" s="225">
        <v>0</v>
      </c>
      <c r="AA54" s="226">
        <v>0</v>
      </c>
      <c r="AB54" s="221"/>
      <c r="AC54" s="221"/>
      <c r="AD54" s="221"/>
      <c r="AE54" s="221"/>
      <c r="AF54" s="225">
        <v>0</v>
      </c>
      <c r="AG54" s="221"/>
    </row>
    <row r="55" spans="1:33" ht="15.75" customHeight="1" thickBot="1" x14ac:dyDescent="0.4">
      <c r="A55" s="166"/>
      <c r="B55" s="166"/>
      <c r="C55" s="220" t="s">
        <v>17</v>
      </c>
      <c r="D55" s="221">
        <v>0</v>
      </c>
      <c r="E55" s="222">
        <v>0</v>
      </c>
      <c r="F55" s="222"/>
      <c r="G55" s="222">
        <v>0</v>
      </c>
      <c r="H55" s="222"/>
      <c r="I55" s="222">
        <v>0</v>
      </c>
      <c r="J55" s="228">
        <f>D55+G55-I55</f>
        <v>0</v>
      </c>
      <c r="K55" s="222"/>
      <c r="L55" s="222">
        <f>1.0489+1.8817266+2.70794513</f>
        <v>5.6385717300000007</v>
      </c>
      <c r="M55" s="221"/>
      <c r="N55" s="228"/>
      <c r="O55" s="229"/>
      <c r="P55" s="232">
        <v>0</v>
      </c>
      <c r="Q55" s="222">
        <v>0</v>
      </c>
      <c r="R55" s="222"/>
      <c r="S55" s="222">
        <v>0</v>
      </c>
      <c r="T55" s="222"/>
      <c r="U55" s="222">
        <v>0</v>
      </c>
      <c r="V55" s="223">
        <v>0</v>
      </c>
      <c r="W55" s="224">
        <v>0</v>
      </c>
      <c r="X55" s="225">
        <v>0</v>
      </c>
      <c r="Y55" s="225">
        <v>0</v>
      </c>
      <c r="Z55" s="225">
        <v>0</v>
      </c>
      <c r="AA55" s="226">
        <v>0</v>
      </c>
      <c r="AB55" s="221"/>
      <c r="AC55" s="221"/>
      <c r="AD55" s="221"/>
      <c r="AE55" s="221"/>
      <c r="AF55" s="225">
        <v>0</v>
      </c>
      <c r="AG55" s="221"/>
    </row>
    <row r="56" spans="1:33" ht="21.75" thickBot="1" x14ac:dyDescent="0.4">
      <c r="A56" s="190"/>
      <c r="B56" s="190"/>
      <c r="C56" s="220" t="s">
        <v>29</v>
      </c>
      <c r="D56" s="221">
        <v>0</v>
      </c>
      <c r="E56" s="222">
        <v>0</v>
      </c>
      <c r="F56" s="222"/>
      <c r="G56" s="222">
        <v>0</v>
      </c>
      <c r="H56" s="222"/>
      <c r="I56" s="222">
        <v>0</v>
      </c>
      <c r="J56" s="228">
        <v>0</v>
      </c>
      <c r="K56" s="222"/>
      <c r="L56" s="222"/>
      <c r="M56" s="221"/>
      <c r="N56" s="202"/>
      <c r="O56" s="229"/>
      <c r="P56" s="232"/>
      <c r="Q56" s="222"/>
      <c r="R56" s="222"/>
      <c r="S56" s="222"/>
      <c r="T56" s="222"/>
      <c r="U56" s="222"/>
      <c r="V56" s="223"/>
      <c r="W56" s="224"/>
      <c r="X56" s="225"/>
      <c r="Y56" s="225"/>
      <c r="Z56" s="225"/>
      <c r="AA56" s="226"/>
      <c r="AB56" s="221"/>
      <c r="AC56" s="221"/>
      <c r="AD56" s="221"/>
      <c r="AE56" s="221"/>
      <c r="AF56" s="225"/>
      <c r="AG56" s="221"/>
    </row>
    <row r="57" spans="1:33" s="13" customFormat="1" ht="24" thickBot="1" x14ac:dyDescent="0.4">
      <c r="A57" s="233"/>
      <c r="B57" s="234"/>
      <c r="C57" s="235" t="s">
        <v>18</v>
      </c>
      <c r="D57" s="193"/>
      <c r="E57" s="193">
        <f>SUM(E48:E56)</f>
        <v>0</v>
      </c>
      <c r="F57" s="193">
        <v>8.17403528</v>
      </c>
      <c r="G57" s="193">
        <f>SUM(G48:G56)</f>
        <v>0</v>
      </c>
      <c r="H57" s="193">
        <f>F57-G57</f>
        <v>8.17403528</v>
      </c>
      <c r="I57" s="193">
        <f>SUM(I48:I56)</f>
        <v>0</v>
      </c>
      <c r="J57" s="236">
        <v>0</v>
      </c>
      <c r="K57" s="221">
        <f>F57</f>
        <v>8.17403528</v>
      </c>
      <c r="L57" s="172">
        <f>SUM(L48:L56)</f>
        <v>8.1740352800000018</v>
      </c>
      <c r="M57" s="237">
        <f>K57-L57</f>
        <v>0</v>
      </c>
      <c r="N57" s="238" t="s">
        <v>61</v>
      </c>
      <c r="O57" s="229"/>
      <c r="P57" s="239">
        <v>0</v>
      </c>
      <c r="Q57" s="193">
        <f t="shared" ref="Q57:AA57" si="18">SUM(Q48:Q55)</f>
        <v>0</v>
      </c>
      <c r="R57" s="193"/>
      <c r="S57" s="193">
        <f t="shared" si="18"/>
        <v>0</v>
      </c>
      <c r="T57" s="193">
        <f>R57-S57</f>
        <v>0</v>
      </c>
      <c r="U57" s="193">
        <f t="shared" si="18"/>
        <v>0</v>
      </c>
      <c r="V57" s="106">
        <f t="shared" si="18"/>
        <v>0</v>
      </c>
      <c r="W57" s="199">
        <f t="shared" si="18"/>
        <v>0</v>
      </c>
      <c r="X57" s="199">
        <f t="shared" si="18"/>
        <v>0</v>
      </c>
      <c r="Y57" s="199">
        <f t="shared" si="18"/>
        <v>0</v>
      </c>
      <c r="Z57" s="199">
        <f t="shared" si="18"/>
        <v>0</v>
      </c>
      <c r="AA57" s="200">
        <f t="shared" si="18"/>
        <v>0</v>
      </c>
      <c r="AB57" s="221"/>
      <c r="AC57" s="221"/>
      <c r="AD57" s="221"/>
      <c r="AE57" s="142" t="s">
        <v>61</v>
      </c>
      <c r="AF57" s="199">
        <f>SUM(AF47:AF54)</f>
        <v>0</v>
      </c>
      <c r="AG57" s="142" t="s">
        <v>61</v>
      </c>
    </row>
    <row r="58" spans="1:33" ht="21.75" thickBot="1" x14ac:dyDescent="0.4">
      <c r="A58" s="149"/>
      <c r="B58" s="150"/>
      <c r="C58" s="150"/>
      <c r="D58" s="201"/>
      <c r="E58" s="150"/>
      <c r="F58" s="150"/>
      <c r="G58" s="150"/>
      <c r="H58" s="150"/>
      <c r="I58" s="240"/>
      <c r="J58" s="201"/>
      <c r="K58" s="201"/>
      <c r="L58" s="201"/>
      <c r="M58" s="201"/>
      <c r="N58" s="201"/>
      <c r="O58" s="201"/>
      <c r="P58" s="241"/>
      <c r="Q58" s="150"/>
      <c r="R58" s="150"/>
      <c r="S58" s="150"/>
      <c r="T58" s="150"/>
      <c r="U58" s="150"/>
      <c r="V58" s="204"/>
      <c r="W58" s="209"/>
      <c r="X58" s="210"/>
      <c r="Y58" s="210"/>
      <c r="Z58" s="210"/>
      <c r="AA58" s="209"/>
      <c r="AB58" s="201"/>
      <c r="AC58" s="201"/>
      <c r="AD58" s="201"/>
      <c r="AE58" s="201"/>
      <c r="AF58" s="206"/>
      <c r="AG58" s="201"/>
    </row>
    <row r="59" spans="1:33" ht="23.25" customHeight="1" thickBot="1" x14ac:dyDescent="0.4">
      <c r="A59" s="92" t="s">
        <v>0</v>
      </c>
      <c r="B59" s="93" t="s">
        <v>19</v>
      </c>
      <c r="C59" s="242" t="s">
        <v>1</v>
      </c>
      <c r="D59" s="159" t="s">
        <v>2</v>
      </c>
      <c r="E59" s="96"/>
      <c r="F59" s="96"/>
      <c r="G59" s="96"/>
      <c r="H59" s="96"/>
      <c r="I59" s="96"/>
      <c r="J59" s="96"/>
      <c r="K59" s="96"/>
      <c r="L59" s="96"/>
      <c r="M59" s="96"/>
      <c r="N59" s="96"/>
      <c r="O59" s="97"/>
      <c r="P59" s="95" t="s">
        <v>3</v>
      </c>
      <c r="Q59" s="96"/>
      <c r="R59" s="96"/>
      <c r="S59" s="96"/>
      <c r="T59" s="96"/>
      <c r="U59" s="96"/>
      <c r="V59" s="96"/>
      <c r="W59" s="96"/>
      <c r="X59" s="96"/>
      <c r="Y59" s="96"/>
      <c r="Z59" s="96"/>
      <c r="AA59" s="96"/>
      <c r="AB59" s="96"/>
      <c r="AC59" s="96"/>
      <c r="AD59" s="96"/>
      <c r="AE59" s="97"/>
      <c r="AF59" s="98" t="s">
        <v>55</v>
      </c>
      <c r="AG59" s="99"/>
    </row>
    <row r="60" spans="1:33" ht="88.5" customHeight="1" thickBot="1" x14ac:dyDescent="0.3">
      <c r="A60" s="100">
        <v>5</v>
      </c>
      <c r="B60" s="243" t="s">
        <v>59</v>
      </c>
      <c r="C60" s="244"/>
      <c r="D60" s="213" t="s">
        <v>5</v>
      </c>
      <c r="E60" s="214" t="s">
        <v>6</v>
      </c>
      <c r="F60" s="102" t="s">
        <v>32</v>
      </c>
      <c r="G60" s="102" t="s">
        <v>33</v>
      </c>
      <c r="H60" s="102" t="s">
        <v>31</v>
      </c>
      <c r="I60" s="213" t="s">
        <v>8</v>
      </c>
      <c r="J60" s="215" t="s">
        <v>24</v>
      </c>
      <c r="K60" s="164" t="s">
        <v>38</v>
      </c>
      <c r="L60" s="165"/>
      <c r="M60" s="102" t="s">
        <v>31</v>
      </c>
      <c r="N60" s="106" t="s">
        <v>57</v>
      </c>
      <c r="O60" s="107" t="s">
        <v>64</v>
      </c>
      <c r="P60" s="213" t="s">
        <v>5</v>
      </c>
      <c r="Q60" s="214" t="s">
        <v>6</v>
      </c>
      <c r="R60" s="102" t="s">
        <v>32</v>
      </c>
      <c r="S60" s="102" t="s">
        <v>33</v>
      </c>
      <c r="T60" s="102" t="s">
        <v>31</v>
      </c>
      <c r="U60" s="213" t="s">
        <v>8</v>
      </c>
      <c r="V60" s="216" t="s">
        <v>24</v>
      </c>
      <c r="W60" s="217" t="s">
        <v>5</v>
      </c>
      <c r="X60" s="218" t="s">
        <v>6</v>
      </c>
      <c r="Y60" s="217" t="s">
        <v>7</v>
      </c>
      <c r="Z60" s="217" t="s">
        <v>8</v>
      </c>
      <c r="AA60" s="219" t="s">
        <v>24</v>
      </c>
      <c r="AB60" s="245" t="s">
        <v>38</v>
      </c>
      <c r="AC60" s="158"/>
      <c r="AD60" s="115" t="s">
        <v>31</v>
      </c>
      <c r="AE60" s="107" t="s">
        <v>57</v>
      </c>
      <c r="AF60" s="113" t="s">
        <v>56</v>
      </c>
      <c r="AG60" s="107" t="s">
        <v>57</v>
      </c>
    </row>
    <row r="61" spans="1:33" ht="58.5" customHeight="1" thickBot="1" x14ac:dyDescent="0.3">
      <c r="A61" s="114"/>
      <c r="B61" s="246"/>
      <c r="C61" s="221"/>
      <c r="D61" s="213"/>
      <c r="E61" s="214"/>
      <c r="F61" s="102"/>
      <c r="G61" s="102"/>
      <c r="H61" s="102"/>
      <c r="I61" s="213"/>
      <c r="J61" s="215"/>
      <c r="K61" s="116" t="s">
        <v>36</v>
      </c>
      <c r="L61" s="117" t="s">
        <v>37</v>
      </c>
      <c r="M61" s="102"/>
      <c r="N61" s="102"/>
      <c r="O61" s="102"/>
      <c r="P61" s="213"/>
      <c r="Q61" s="214"/>
      <c r="R61" s="102"/>
      <c r="S61" s="102"/>
      <c r="T61" s="102"/>
      <c r="U61" s="213"/>
      <c r="V61" s="216"/>
      <c r="W61" s="217"/>
      <c r="X61" s="218"/>
      <c r="Y61" s="217"/>
      <c r="Z61" s="217"/>
      <c r="AA61" s="219"/>
      <c r="AB61" s="116" t="s">
        <v>36</v>
      </c>
      <c r="AC61" s="117" t="s">
        <v>37</v>
      </c>
      <c r="AD61" s="102"/>
      <c r="AE61" s="102"/>
      <c r="AF61" s="109" t="s">
        <v>54</v>
      </c>
      <c r="AG61" s="102"/>
    </row>
    <row r="62" spans="1:33" ht="15.75" customHeight="1" thickBot="1" x14ac:dyDescent="0.3">
      <c r="A62" s="114"/>
      <c r="B62" s="246"/>
      <c r="C62" s="220" t="s">
        <v>10</v>
      </c>
      <c r="D62" s="221">
        <v>0</v>
      </c>
      <c r="E62" s="222">
        <v>0</v>
      </c>
      <c r="F62" s="222"/>
      <c r="G62" s="119">
        <v>0</v>
      </c>
      <c r="H62" s="222"/>
      <c r="I62" s="222">
        <v>0</v>
      </c>
      <c r="J62" s="221">
        <v>0</v>
      </c>
      <c r="K62" s="221"/>
      <c r="L62" s="221"/>
      <c r="M62" s="221"/>
      <c r="N62" s="221"/>
      <c r="O62" s="221"/>
      <c r="P62" s="221">
        <v>0</v>
      </c>
      <c r="Q62" s="222">
        <v>0</v>
      </c>
      <c r="R62" s="222"/>
      <c r="S62" s="222">
        <v>0</v>
      </c>
      <c r="T62" s="222"/>
      <c r="U62" s="222">
        <v>0</v>
      </c>
      <c r="V62" s="223">
        <v>0</v>
      </c>
      <c r="W62" s="224">
        <v>0</v>
      </c>
      <c r="X62" s="225">
        <v>0</v>
      </c>
      <c r="Y62" s="225">
        <v>0</v>
      </c>
      <c r="Z62" s="225">
        <v>0</v>
      </c>
      <c r="AA62" s="226">
        <v>0</v>
      </c>
      <c r="AB62" s="221"/>
      <c r="AC62" s="221"/>
      <c r="AD62" s="221"/>
      <c r="AE62" s="221"/>
      <c r="AF62" s="225">
        <v>0</v>
      </c>
      <c r="AG62" s="221"/>
    </row>
    <row r="63" spans="1:33" ht="15.75" customHeight="1" thickBot="1" x14ac:dyDescent="0.3">
      <c r="A63" s="114"/>
      <c r="B63" s="246"/>
      <c r="C63" s="220" t="s">
        <v>11</v>
      </c>
      <c r="D63" s="221">
        <f>J62</f>
        <v>0</v>
      </c>
      <c r="E63" s="222">
        <v>0</v>
      </c>
      <c r="F63" s="222"/>
      <c r="G63" s="119">
        <v>0</v>
      </c>
      <c r="H63" s="222"/>
      <c r="I63" s="222">
        <v>0</v>
      </c>
      <c r="J63" s="221">
        <v>0</v>
      </c>
      <c r="K63" s="221"/>
      <c r="L63" s="221"/>
      <c r="M63" s="221"/>
      <c r="N63" s="221"/>
      <c r="O63" s="221"/>
      <c r="P63" s="221">
        <v>0</v>
      </c>
      <c r="Q63" s="222">
        <v>0</v>
      </c>
      <c r="R63" s="222"/>
      <c r="S63" s="222">
        <v>0</v>
      </c>
      <c r="T63" s="222"/>
      <c r="U63" s="222">
        <v>0</v>
      </c>
      <c r="V63" s="223">
        <v>0</v>
      </c>
      <c r="W63" s="224">
        <v>0</v>
      </c>
      <c r="X63" s="225">
        <v>0</v>
      </c>
      <c r="Y63" s="225">
        <v>0</v>
      </c>
      <c r="Z63" s="225">
        <v>0</v>
      </c>
      <c r="AA63" s="226">
        <v>0</v>
      </c>
      <c r="AB63" s="221"/>
      <c r="AC63" s="221"/>
      <c r="AD63" s="221"/>
      <c r="AE63" s="221"/>
      <c r="AF63" s="225">
        <v>0</v>
      </c>
      <c r="AG63" s="221"/>
    </row>
    <row r="64" spans="1:33" ht="15.75" customHeight="1" thickBot="1" x14ac:dyDescent="0.3">
      <c r="A64" s="114"/>
      <c r="B64" s="246"/>
      <c r="C64" s="220" t="s">
        <v>12</v>
      </c>
      <c r="D64" s="221">
        <f>J63</f>
        <v>0</v>
      </c>
      <c r="E64" s="222">
        <v>0</v>
      </c>
      <c r="F64" s="222"/>
      <c r="G64" s="119">
        <v>0</v>
      </c>
      <c r="H64" s="222"/>
      <c r="I64" s="222">
        <v>0</v>
      </c>
      <c r="J64" s="221">
        <v>0</v>
      </c>
      <c r="K64" s="221"/>
      <c r="L64" s="221"/>
      <c r="M64" s="221"/>
      <c r="N64" s="221"/>
      <c r="O64" s="221"/>
      <c r="P64" s="221">
        <v>0</v>
      </c>
      <c r="Q64" s="222">
        <v>0</v>
      </c>
      <c r="R64" s="222"/>
      <c r="S64" s="222">
        <v>0</v>
      </c>
      <c r="T64" s="222"/>
      <c r="U64" s="222">
        <v>0</v>
      </c>
      <c r="V64" s="223">
        <v>0</v>
      </c>
      <c r="W64" s="224">
        <v>0</v>
      </c>
      <c r="X64" s="225">
        <v>0</v>
      </c>
      <c r="Y64" s="225">
        <v>0</v>
      </c>
      <c r="Z64" s="225">
        <v>0</v>
      </c>
      <c r="AA64" s="226">
        <v>0</v>
      </c>
      <c r="AB64" s="221"/>
      <c r="AC64" s="221"/>
      <c r="AD64" s="221"/>
      <c r="AE64" s="221"/>
      <c r="AF64" s="225">
        <v>0</v>
      </c>
      <c r="AG64" s="221"/>
    </row>
    <row r="65" spans="1:33" ht="15.75" customHeight="1" thickBot="1" x14ac:dyDescent="0.3">
      <c r="A65" s="114"/>
      <c r="B65" s="246"/>
      <c r="C65" s="220" t="s">
        <v>13</v>
      </c>
      <c r="D65" s="221">
        <f t="shared" ref="D65:D70" si="19">J64</f>
        <v>0</v>
      </c>
      <c r="E65" s="222">
        <v>0</v>
      </c>
      <c r="F65" s="222"/>
      <c r="G65" s="119">
        <v>0</v>
      </c>
      <c r="H65" s="222"/>
      <c r="I65" s="222">
        <v>0</v>
      </c>
      <c r="J65" s="221">
        <v>0</v>
      </c>
      <c r="K65" s="221"/>
      <c r="L65" s="221"/>
      <c r="M65" s="221"/>
      <c r="N65" s="221"/>
      <c r="O65" s="221"/>
      <c r="P65" s="221">
        <v>0</v>
      </c>
      <c r="Q65" s="222">
        <v>0</v>
      </c>
      <c r="R65" s="222"/>
      <c r="S65" s="222">
        <v>0</v>
      </c>
      <c r="T65" s="222"/>
      <c r="U65" s="222">
        <v>0</v>
      </c>
      <c r="V65" s="223">
        <v>0</v>
      </c>
      <c r="W65" s="224">
        <v>0</v>
      </c>
      <c r="X65" s="225">
        <v>0</v>
      </c>
      <c r="Y65" s="225">
        <v>0</v>
      </c>
      <c r="Z65" s="225">
        <v>0</v>
      </c>
      <c r="AA65" s="226">
        <v>0</v>
      </c>
      <c r="AB65" s="221"/>
      <c r="AC65" s="221"/>
      <c r="AD65" s="221"/>
      <c r="AE65" s="221"/>
      <c r="AF65" s="225">
        <v>0</v>
      </c>
      <c r="AG65" s="221"/>
    </row>
    <row r="66" spans="1:33" ht="15.75" customHeight="1" thickBot="1" x14ac:dyDescent="0.3">
      <c r="A66" s="114"/>
      <c r="B66" s="246"/>
      <c r="C66" s="220" t="s">
        <v>14</v>
      </c>
      <c r="D66" s="221">
        <f t="shared" si="19"/>
        <v>0</v>
      </c>
      <c r="E66" s="222">
        <v>0</v>
      </c>
      <c r="F66" s="222"/>
      <c r="G66" s="119">
        <v>0</v>
      </c>
      <c r="H66" s="222"/>
      <c r="I66" s="222">
        <v>0</v>
      </c>
      <c r="J66" s="221">
        <v>0</v>
      </c>
      <c r="K66" s="221"/>
      <c r="L66" s="221"/>
      <c r="M66" s="221"/>
      <c r="N66" s="221"/>
      <c r="O66" s="221"/>
      <c r="P66" s="221">
        <v>0</v>
      </c>
      <c r="Q66" s="222">
        <v>0</v>
      </c>
      <c r="R66" s="222"/>
      <c r="S66" s="222">
        <v>0</v>
      </c>
      <c r="T66" s="222"/>
      <c r="U66" s="222">
        <v>0</v>
      </c>
      <c r="V66" s="223">
        <v>0</v>
      </c>
      <c r="W66" s="224">
        <v>0</v>
      </c>
      <c r="X66" s="225">
        <v>0</v>
      </c>
      <c r="Y66" s="225">
        <v>0</v>
      </c>
      <c r="Z66" s="225">
        <v>0</v>
      </c>
      <c r="AA66" s="226">
        <v>0</v>
      </c>
      <c r="AB66" s="221"/>
      <c r="AC66" s="221"/>
      <c r="AD66" s="221"/>
      <c r="AE66" s="221"/>
      <c r="AF66" s="225">
        <v>0</v>
      </c>
      <c r="AG66" s="221"/>
    </row>
    <row r="67" spans="1:33" ht="15.75" customHeight="1" thickBot="1" x14ac:dyDescent="0.3">
      <c r="A67" s="114"/>
      <c r="B67" s="246"/>
      <c r="C67" s="220" t="s">
        <v>15</v>
      </c>
      <c r="D67" s="221">
        <f t="shared" si="19"/>
        <v>0</v>
      </c>
      <c r="E67" s="222">
        <v>0</v>
      </c>
      <c r="F67" s="247"/>
      <c r="G67" s="248">
        <v>0.73091015999999998</v>
      </c>
      <c r="H67" s="247"/>
      <c r="I67" s="222">
        <v>0</v>
      </c>
      <c r="J67" s="249">
        <f>D67+G67-I67</f>
        <v>0.73091015999999998</v>
      </c>
      <c r="K67" s="250"/>
      <c r="L67" s="250">
        <v>0.73091015999999998</v>
      </c>
      <c r="M67" s="249"/>
      <c r="N67" s="249"/>
      <c r="O67" s="249"/>
      <c r="P67" s="221">
        <v>0</v>
      </c>
      <c r="Q67" s="222">
        <v>0</v>
      </c>
      <c r="R67" s="222"/>
      <c r="S67" s="222">
        <v>0</v>
      </c>
      <c r="T67" s="222"/>
      <c r="U67" s="222">
        <v>0</v>
      </c>
      <c r="V67" s="223">
        <v>0</v>
      </c>
      <c r="W67" s="224">
        <v>0</v>
      </c>
      <c r="X67" s="225">
        <v>0</v>
      </c>
      <c r="Y67" s="225">
        <v>0</v>
      </c>
      <c r="Z67" s="225">
        <v>0</v>
      </c>
      <c r="AA67" s="226">
        <v>0</v>
      </c>
      <c r="AB67" s="249"/>
      <c r="AC67" s="249"/>
      <c r="AD67" s="249"/>
      <c r="AE67" s="249"/>
      <c r="AF67" s="225">
        <v>0</v>
      </c>
      <c r="AG67" s="249"/>
    </row>
    <row r="68" spans="1:33" ht="15.75" customHeight="1" thickBot="1" x14ac:dyDescent="0.3">
      <c r="A68" s="114"/>
      <c r="B68" s="246"/>
      <c r="C68" s="220" t="s">
        <v>16</v>
      </c>
      <c r="D68" s="221">
        <f t="shared" si="19"/>
        <v>0.73091015999999998</v>
      </c>
      <c r="E68" s="222">
        <v>0</v>
      </c>
      <c r="F68" s="247"/>
      <c r="G68" s="248">
        <v>0.10513496999999999</v>
      </c>
      <c r="H68" s="247"/>
      <c r="I68" s="222">
        <v>0</v>
      </c>
      <c r="J68" s="249">
        <f>D68+G68-I68</f>
        <v>0.83604513000000003</v>
      </c>
      <c r="K68" s="250"/>
      <c r="L68" s="250">
        <v>0.10513496999999999</v>
      </c>
      <c r="M68" s="249"/>
      <c r="N68" s="249"/>
      <c r="O68" s="249"/>
      <c r="P68" s="221">
        <v>0</v>
      </c>
      <c r="Q68" s="222">
        <v>0</v>
      </c>
      <c r="R68" s="222"/>
      <c r="S68" s="222">
        <v>0</v>
      </c>
      <c r="T68" s="222"/>
      <c r="U68" s="222">
        <v>0</v>
      </c>
      <c r="V68" s="223">
        <v>0</v>
      </c>
      <c r="W68" s="224">
        <v>0</v>
      </c>
      <c r="X68" s="225">
        <v>0</v>
      </c>
      <c r="Y68" s="225">
        <v>0</v>
      </c>
      <c r="Z68" s="225">
        <v>0</v>
      </c>
      <c r="AA68" s="226">
        <v>0</v>
      </c>
      <c r="AB68" s="249"/>
      <c r="AC68" s="249"/>
      <c r="AD68" s="249"/>
      <c r="AE68" s="249"/>
      <c r="AF68" s="225">
        <v>0</v>
      </c>
      <c r="AG68" s="249"/>
    </row>
    <row r="69" spans="1:33" ht="15.75" customHeight="1" thickBot="1" x14ac:dyDescent="0.3">
      <c r="A69" s="114"/>
      <c r="B69" s="246"/>
      <c r="C69" s="220" t="s">
        <v>17</v>
      </c>
      <c r="D69" s="221">
        <f t="shared" si="19"/>
        <v>0.83604513000000003</v>
      </c>
      <c r="E69" s="222">
        <v>0</v>
      </c>
      <c r="F69" s="247"/>
      <c r="G69" s="248">
        <v>0.10893600000000001</v>
      </c>
      <c r="H69" s="251"/>
      <c r="I69" s="222">
        <v>0</v>
      </c>
      <c r="J69" s="249">
        <f>D69+G69-I69</f>
        <v>0.94498113000000006</v>
      </c>
      <c r="K69" s="250"/>
      <c r="L69" s="250">
        <v>0.10893600000000001</v>
      </c>
      <c r="M69" s="249"/>
      <c r="N69" s="249"/>
      <c r="O69" s="249"/>
      <c r="P69" s="221">
        <v>0</v>
      </c>
      <c r="Q69" s="222">
        <v>0</v>
      </c>
      <c r="R69" s="222"/>
      <c r="S69" s="222">
        <v>0</v>
      </c>
      <c r="T69" s="222"/>
      <c r="U69" s="222">
        <v>0</v>
      </c>
      <c r="V69" s="223">
        <v>0</v>
      </c>
      <c r="W69" s="224">
        <v>0</v>
      </c>
      <c r="X69" s="225">
        <v>0</v>
      </c>
      <c r="Y69" s="225">
        <v>0</v>
      </c>
      <c r="Z69" s="225">
        <v>0</v>
      </c>
      <c r="AA69" s="226">
        <v>0</v>
      </c>
      <c r="AB69" s="249"/>
      <c r="AC69" s="249"/>
      <c r="AD69" s="249"/>
      <c r="AE69" s="249"/>
      <c r="AF69" s="225">
        <v>0</v>
      </c>
      <c r="AG69" s="249"/>
    </row>
    <row r="70" spans="1:33" ht="15.75" customHeight="1" thickBot="1" x14ac:dyDescent="0.3">
      <c r="A70" s="128"/>
      <c r="B70" s="112"/>
      <c r="C70" s="220" t="s">
        <v>26</v>
      </c>
      <c r="D70" s="221">
        <f t="shared" si="19"/>
        <v>0.94498113000000006</v>
      </c>
      <c r="E70" s="222">
        <v>0</v>
      </c>
      <c r="F70" s="251"/>
      <c r="G70" s="252">
        <v>0.11202252</v>
      </c>
      <c r="H70" s="253"/>
      <c r="I70" s="222">
        <v>0.69699999999999995</v>
      </c>
      <c r="J70" s="249">
        <f>D70+G70-I70</f>
        <v>0.36000365000000001</v>
      </c>
      <c r="K70" s="254"/>
      <c r="L70" s="250">
        <v>0.11202252</v>
      </c>
      <c r="M70" s="249"/>
      <c r="N70" s="249"/>
      <c r="O70" s="249"/>
      <c r="P70" s="221">
        <v>0</v>
      </c>
      <c r="Q70" s="222">
        <v>0</v>
      </c>
      <c r="R70" s="222"/>
      <c r="S70" s="222">
        <v>0</v>
      </c>
      <c r="T70" s="222"/>
      <c r="U70" s="222">
        <v>0</v>
      </c>
      <c r="V70" s="223">
        <v>0</v>
      </c>
      <c r="W70" s="224">
        <v>0</v>
      </c>
      <c r="X70" s="225">
        <v>0</v>
      </c>
      <c r="Y70" s="225">
        <v>0</v>
      </c>
      <c r="Z70" s="225">
        <v>0</v>
      </c>
      <c r="AA70" s="226">
        <v>0</v>
      </c>
      <c r="AB70" s="249"/>
      <c r="AC70" s="249"/>
      <c r="AD70" s="249"/>
      <c r="AE70" s="255"/>
      <c r="AF70" s="225"/>
      <c r="AG70" s="255"/>
    </row>
    <row r="71" spans="1:33" s="13" customFormat="1" ht="24" thickBot="1" x14ac:dyDescent="0.4">
      <c r="A71" s="233"/>
      <c r="B71" s="234"/>
      <c r="C71" s="256" t="s">
        <v>18</v>
      </c>
      <c r="D71" s="193"/>
      <c r="E71" s="257">
        <f>SUM(E62:E70)</f>
        <v>0</v>
      </c>
      <c r="F71" s="258">
        <v>1.057003648</v>
      </c>
      <c r="G71" s="258">
        <f>SUM(G62:G70)</f>
        <v>1.05700365</v>
      </c>
      <c r="H71" s="258">
        <f>F71-G71</f>
        <v>-1.9999999434361371E-9</v>
      </c>
      <c r="I71" s="193">
        <f>SUM(I62:I70)</f>
        <v>0.69699999999999995</v>
      </c>
      <c r="J71" s="259">
        <f>G71-I71</f>
        <v>0.36000365000000001</v>
      </c>
      <c r="K71" s="258">
        <f>F71</f>
        <v>1.057003648</v>
      </c>
      <c r="L71" s="257">
        <f>SUM(L62:L70)</f>
        <v>1.05700365</v>
      </c>
      <c r="M71" s="260">
        <f>K71-L71</f>
        <v>-1.9999999434361371E-9</v>
      </c>
      <c r="N71" s="142" t="s">
        <v>61</v>
      </c>
      <c r="O71" s="196"/>
      <c r="P71" s="193">
        <f t="shared" ref="P71:AA71" si="20">SUM(P62:P70)</f>
        <v>0</v>
      </c>
      <c r="Q71" s="193">
        <f t="shared" si="20"/>
        <v>0</v>
      </c>
      <c r="R71" s="193"/>
      <c r="S71" s="193">
        <f t="shared" si="20"/>
        <v>0</v>
      </c>
      <c r="T71" s="193">
        <f>R71-S71</f>
        <v>0</v>
      </c>
      <c r="U71" s="193">
        <f t="shared" si="20"/>
        <v>0</v>
      </c>
      <c r="V71" s="106">
        <f t="shared" si="20"/>
        <v>0</v>
      </c>
      <c r="W71" s="199">
        <f t="shared" si="20"/>
        <v>0</v>
      </c>
      <c r="X71" s="199">
        <f t="shared" si="20"/>
        <v>0</v>
      </c>
      <c r="Y71" s="199">
        <f t="shared" si="20"/>
        <v>0</v>
      </c>
      <c r="Z71" s="199">
        <f t="shared" si="20"/>
        <v>0</v>
      </c>
      <c r="AA71" s="200">
        <f t="shared" si="20"/>
        <v>0</v>
      </c>
      <c r="AB71" s="257"/>
      <c r="AC71" s="257"/>
      <c r="AD71" s="257"/>
      <c r="AE71" s="142" t="s">
        <v>61</v>
      </c>
      <c r="AF71" s="199">
        <f>SUM(AF61:AF69)</f>
        <v>0</v>
      </c>
      <c r="AG71" s="142" t="s">
        <v>61</v>
      </c>
    </row>
    <row r="72" spans="1:33" ht="18.75" customHeight="1" thickBot="1" x14ac:dyDescent="0.4">
      <c r="A72" s="149"/>
      <c r="B72" s="150"/>
      <c r="C72" s="150"/>
      <c r="D72" s="201"/>
      <c r="E72" s="150"/>
      <c r="F72" s="150"/>
      <c r="G72" s="150"/>
      <c r="H72" s="150"/>
      <c r="I72" s="150"/>
      <c r="J72" s="261"/>
      <c r="K72" s="261"/>
      <c r="L72" s="261"/>
      <c r="M72" s="261"/>
      <c r="N72" s="261"/>
      <c r="O72" s="261"/>
      <c r="P72" s="201"/>
      <c r="Q72" s="150"/>
      <c r="R72" s="150"/>
      <c r="S72" s="150"/>
      <c r="T72" s="150"/>
      <c r="U72" s="150"/>
      <c r="V72" s="204"/>
      <c r="W72" s="262"/>
      <c r="X72" s="263"/>
      <c r="Y72" s="263"/>
      <c r="Z72" s="263"/>
      <c r="AA72" s="262"/>
      <c r="AB72" s="261"/>
      <c r="AC72" s="261"/>
      <c r="AD72" s="261"/>
      <c r="AE72" s="261"/>
      <c r="AF72" s="206"/>
      <c r="AG72" s="261"/>
    </row>
    <row r="73" spans="1:33" ht="17.25" customHeight="1" thickBot="1" x14ac:dyDescent="0.4">
      <c r="A73" s="264" t="s">
        <v>0</v>
      </c>
      <c r="B73" s="264" t="s">
        <v>19</v>
      </c>
      <c r="C73" s="265" t="s">
        <v>1</v>
      </c>
      <c r="D73" s="95" t="s">
        <v>2</v>
      </c>
      <c r="E73" s="96"/>
      <c r="F73" s="96"/>
      <c r="G73" s="96"/>
      <c r="H73" s="96"/>
      <c r="I73" s="96"/>
      <c r="J73" s="96"/>
      <c r="K73" s="96"/>
      <c r="L73" s="96"/>
      <c r="M73" s="96"/>
      <c r="N73" s="96"/>
      <c r="O73" s="97"/>
      <c r="P73" s="95" t="s">
        <v>3</v>
      </c>
      <c r="Q73" s="96"/>
      <c r="R73" s="96"/>
      <c r="S73" s="96"/>
      <c r="T73" s="96"/>
      <c r="U73" s="96"/>
      <c r="V73" s="96"/>
      <c r="W73" s="96"/>
      <c r="X73" s="96"/>
      <c r="Y73" s="96"/>
      <c r="Z73" s="96"/>
      <c r="AA73" s="96"/>
      <c r="AB73" s="96"/>
      <c r="AC73" s="96"/>
      <c r="AD73" s="96"/>
      <c r="AE73" s="97"/>
      <c r="AF73" s="98" t="s">
        <v>55</v>
      </c>
      <c r="AG73" s="99"/>
    </row>
    <row r="74" spans="1:33" ht="99" customHeight="1" thickBot="1" x14ac:dyDescent="0.3">
      <c r="A74" s="100">
        <v>6</v>
      </c>
      <c r="B74" s="160" t="s">
        <v>60</v>
      </c>
      <c r="C74" s="244"/>
      <c r="D74" s="213" t="s">
        <v>5</v>
      </c>
      <c r="E74" s="214" t="s">
        <v>6</v>
      </c>
      <c r="F74" s="102" t="s">
        <v>32</v>
      </c>
      <c r="G74" s="102" t="s">
        <v>33</v>
      </c>
      <c r="H74" s="102" t="s">
        <v>31</v>
      </c>
      <c r="I74" s="213" t="s">
        <v>8</v>
      </c>
      <c r="J74" s="213" t="s">
        <v>24</v>
      </c>
      <c r="K74" s="103" t="s">
        <v>38</v>
      </c>
      <c r="L74" s="179"/>
      <c r="M74" s="102" t="s">
        <v>31</v>
      </c>
      <c r="N74" s="106" t="s">
        <v>57</v>
      </c>
      <c r="O74" s="180" t="s">
        <v>64</v>
      </c>
      <c r="P74" s="213" t="s">
        <v>5</v>
      </c>
      <c r="Q74" s="214" t="s">
        <v>6</v>
      </c>
      <c r="R74" s="102" t="s">
        <v>32</v>
      </c>
      <c r="S74" s="102" t="s">
        <v>33</v>
      </c>
      <c r="T74" s="102" t="s">
        <v>31</v>
      </c>
      <c r="U74" s="213" t="s">
        <v>8</v>
      </c>
      <c r="V74" s="216" t="s">
        <v>24</v>
      </c>
      <c r="W74" s="217" t="s">
        <v>5</v>
      </c>
      <c r="X74" s="218" t="s">
        <v>6</v>
      </c>
      <c r="Y74" s="217" t="s">
        <v>7</v>
      </c>
      <c r="Z74" s="217" t="s">
        <v>8</v>
      </c>
      <c r="AA74" s="219" t="s">
        <v>24</v>
      </c>
      <c r="AB74" s="245" t="s">
        <v>38</v>
      </c>
      <c r="AC74" s="158"/>
      <c r="AD74" s="115" t="s">
        <v>31</v>
      </c>
      <c r="AE74" s="107" t="s">
        <v>57</v>
      </c>
      <c r="AF74" s="113" t="s">
        <v>56</v>
      </c>
      <c r="AG74" s="107" t="s">
        <v>57</v>
      </c>
    </row>
    <row r="75" spans="1:33" ht="64.5" customHeight="1" thickBot="1" x14ac:dyDescent="0.3">
      <c r="A75" s="114"/>
      <c r="B75" s="114"/>
      <c r="C75" s="221"/>
      <c r="D75" s="213"/>
      <c r="E75" s="214"/>
      <c r="F75" s="102"/>
      <c r="G75" s="102"/>
      <c r="H75" s="102"/>
      <c r="I75" s="213"/>
      <c r="J75" s="213"/>
      <c r="K75" s="116" t="s">
        <v>36</v>
      </c>
      <c r="L75" s="117" t="s">
        <v>37</v>
      </c>
      <c r="M75" s="102"/>
      <c r="N75" s="102"/>
      <c r="O75" s="102"/>
      <c r="P75" s="213"/>
      <c r="Q75" s="214"/>
      <c r="R75" s="102"/>
      <c r="S75" s="102"/>
      <c r="T75" s="102"/>
      <c r="U75" s="213"/>
      <c r="V75" s="216"/>
      <c r="W75" s="217"/>
      <c r="X75" s="218"/>
      <c r="Y75" s="217"/>
      <c r="Z75" s="217"/>
      <c r="AA75" s="219"/>
      <c r="AB75" s="116" t="s">
        <v>36</v>
      </c>
      <c r="AC75" s="117" t="s">
        <v>37</v>
      </c>
      <c r="AD75" s="102"/>
      <c r="AE75" s="102"/>
      <c r="AF75" s="109" t="s">
        <v>54</v>
      </c>
      <c r="AG75" s="102"/>
    </row>
    <row r="76" spans="1:33" ht="15.75" customHeight="1" thickBot="1" x14ac:dyDescent="0.3">
      <c r="A76" s="114"/>
      <c r="B76" s="114"/>
      <c r="C76" s="220" t="s">
        <v>10</v>
      </c>
      <c r="D76" s="221">
        <v>0</v>
      </c>
      <c r="E76" s="222">
        <v>0</v>
      </c>
      <c r="F76" s="222"/>
      <c r="G76" s="222">
        <v>0</v>
      </c>
      <c r="H76" s="222"/>
      <c r="I76" s="222">
        <v>0</v>
      </c>
      <c r="J76" s="221">
        <v>0</v>
      </c>
      <c r="K76" s="221"/>
      <c r="L76" s="221"/>
      <c r="M76" s="221"/>
      <c r="N76" s="221"/>
      <c r="O76" s="221"/>
      <c r="P76" s="221">
        <v>0</v>
      </c>
      <c r="Q76" s="222">
        <v>0</v>
      </c>
      <c r="R76" s="222"/>
      <c r="S76" s="222">
        <v>0</v>
      </c>
      <c r="T76" s="222"/>
      <c r="U76" s="222">
        <v>0</v>
      </c>
      <c r="V76" s="223">
        <v>0</v>
      </c>
      <c r="W76" s="224">
        <v>0</v>
      </c>
      <c r="X76" s="225">
        <v>0</v>
      </c>
      <c r="Y76" s="225">
        <v>0</v>
      </c>
      <c r="Z76" s="225">
        <v>0</v>
      </c>
      <c r="AA76" s="226">
        <v>0</v>
      </c>
      <c r="AB76" s="221"/>
      <c r="AC76" s="221"/>
      <c r="AD76" s="221"/>
      <c r="AE76" s="221"/>
      <c r="AF76" s="225">
        <v>0</v>
      </c>
      <c r="AG76" s="221"/>
    </row>
    <row r="77" spans="1:33" ht="15.75" customHeight="1" thickBot="1" x14ac:dyDescent="0.3">
      <c r="A77" s="114"/>
      <c r="B77" s="114"/>
      <c r="C77" s="220" t="s">
        <v>11</v>
      </c>
      <c r="D77" s="221">
        <f>J76</f>
        <v>0</v>
      </c>
      <c r="E77" s="222">
        <v>0</v>
      </c>
      <c r="F77" s="222"/>
      <c r="G77" s="222">
        <v>0</v>
      </c>
      <c r="H77" s="222"/>
      <c r="I77" s="222">
        <v>0</v>
      </c>
      <c r="J77" s="221">
        <v>0</v>
      </c>
      <c r="K77" s="221"/>
      <c r="L77" s="221"/>
      <c r="M77" s="221"/>
      <c r="N77" s="221"/>
      <c r="O77" s="221"/>
      <c r="P77" s="221">
        <v>0</v>
      </c>
      <c r="Q77" s="222">
        <v>0</v>
      </c>
      <c r="R77" s="222"/>
      <c r="S77" s="222">
        <v>0</v>
      </c>
      <c r="T77" s="222"/>
      <c r="U77" s="222">
        <v>0</v>
      </c>
      <c r="V77" s="223">
        <v>0</v>
      </c>
      <c r="W77" s="224">
        <v>0</v>
      </c>
      <c r="X77" s="225">
        <v>0</v>
      </c>
      <c r="Y77" s="225">
        <v>0</v>
      </c>
      <c r="Z77" s="225">
        <v>0</v>
      </c>
      <c r="AA77" s="226">
        <v>0</v>
      </c>
      <c r="AB77" s="221"/>
      <c r="AC77" s="221"/>
      <c r="AD77" s="221"/>
      <c r="AE77" s="221"/>
      <c r="AF77" s="225">
        <v>0</v>
      </c>
      <c r="AG77" s="221"/>
    </row>
    <row r="78" spans="1:33" ht="15.75" customHeight="1" thickBot="1" x14ac:dyDescent="0.3">
      <c r="A78" s="114"/>
      <c r="B78" s="114"/>
      <c r="C78" s="220" t="s">
        <v>12</v>
      </c>
      <c r="D78" s="221">
        <f>J77</f>
        <v>0</v>
      </c>
      <c r="E78" s="222">
        <v>0</v>
      </c>
      <c r="F78" s="222"/>
      <c r="G78" s="222">
        <v>0</v>
      </c>
      <c r="H78" s="222"/>
      <c r="I78" s="222">
        <v>0</v>
      </c>
      <c r="J78" s="221">
        <v>0</v>
      </c>
      <c r="K78" s="221"/>
      <c r="L78" s="221"/>
      <c r="M78" s="221"/>
      <c r="N78" s="221"/>
      <c r="O78" s="221"/>
      <c r="P78" s="221">
        <v>0</v>
      </c>
      <c r="Q78" s="222">
        <v>0</v>
      </c>
      <c r="R78" s="222"/>
      <c r="S78" s="222">
        <v>0</v>
      </c>
      <c r="T78" s="222"/>
      <c r="U78" s="222">
        <v>0</v>
      </c>
      <c r="V78" s="223">
        <v>0</v>
      </c>
      <c r="W78" s="224">
        <v>0</v>
      </c>
      <c r="X78" s="225">
        <v>0</v>
      </c>
      <c r="Y78" s="225">
        <v>0</v>
      </c>
      <c r="Z78" s="225">
        <v>0</v>
      </c>
      <c r="AA78" s="226">
        <v>0</v>
      </c>
      <c r="AB78" s="221"/>
      <c r="AC78" s="221"/>
      <c r="AD78" s="221"/>
      <c r="AE78" s="221"/>
      <c r="AF78" s="225">
        <v>0</v>
      </c>
      <c r="AG78" s="221"/>
    </row>
    <row r="79" spans="1:33" ht="15.75" customHeight="1" thickBot="1" x14ac:dyDescent="0.3">
      <c r="A79" s="114"/>
      <c r="B79" s="114"/>
      <c r="C79" s="220" t="s">
        <v>13</v>
      </c>
      <c r="D79" s="221">
        <f t="shared" ref="D79:D83" si="21">J78</f>
        <v>0</v>
      </c>
      <c r="E79" s="222">
        <v>0</v>
      </c>
      <c r="F79" s="222"/>
      <c r="G79" s="222">
        <v>0</v>
      </c>
      <c r="H79" s="222"/>
      <c r="I79" s="222">
        <v>0</v>
      </c>
      <c r="J79" s="221">
        <v>0</v>
      </c>
      <c r="K79" s="221"/>
      <c r="L79" s="221"/>
      <c r="M79" s="221"/>
      <c r="N79" s="221"/>
      <c r="O79" s="221"/>
      <c r="P79" s="221">
        <v>0</v>
      </c>
      <c r="Q79" s="222">
        <v>0</v>
      </c>
      <c r="R79" s="222"/>
      <c r="S79" s="222">
        <v>0</v>
      </c>
      <c r="T79" s="222"/>
      <c r="U79" s="222">
        <v>0</v>
      </c>
      <c r="V79" s="223">
        <v>0</v>
      </c>
      <c r="W79" s="224">
        <v>0</v>
      </c>
      <c r="X79" s="225">
        <v>0</v>
      </c>
      <c r="Y79" s="225">
        <v>0</v>
      </c>
      <c r="Z79" s="225">
        <v>0</v>
      </c>
      <c r="AA79" s="226">
        <v>0</v>
      </c>
      <c r="AB79" s="221"/>
      <c r="AC79" s="221"/>
      <c r="AD79" s="221"/>
      <c r="AE79" s="221"/>
      <c r="AF79" s="225">
        <v>0</v>
      </c>
      <c r="AG79" s="221"/>
    </row>
    <row r="80" spans="1:33" ht="15.75" customHeight="1" thickBot="1" x14ac:dyDescent="0.3">
      <c r="A80" s="114"/>
      <c r="B80" s="114"/>
      <c r="C80" s="220" t="s">
        <v>14</v>
      </c>
      <c r="D80" s="221">
        <f t="shared" si="21"/>
        <v>0</v>
      </c>
      <c r="E80" s="222">
        <v>0</v>
      </c>
      <c r="F80" s="222"/>
      <c r="G80" s="222">
        <v>0</v>
      </c>
      <c r="H80" s="222"/>
      <c r="I80" s="222">
        <v>0</v>
      </c>
      <c r="J80" s="221">
        <v>0</v>
      </c>
      <c r="K80" s="221"/>
      <c r="L80" s="221"/>
      <c r="M80" s="221"/>
      <c r="N80" s="221"/>
      <c r="O80" s="221"/>
      <c r="P80" s="221">
        <v>0</v>
      </c>
      <c r="Q80" s="222">
        <v>0</v>
      </c>
      <c r="R80" s="222"/>
      <c r="S80" s="222">
        <v>0</v>
      </c>
      <c r="T80" s="222"/>
      <c r="U80" s="222">
        <v>0</v>
      </c>
      <c r="V80" s="223">
        <v>0</v>
      </c>
      <c r="W80" s="224">
        <v>0</v>
      </c>
      <c r="X80" s="225">
        <v>0</v>
      </c>
      <c r="Y80" s="225">
        <v>0</v>
      </c>
      <c r="Z80" s="225">
        <v>0</v>
      </c>
      <c r="AA80" s="226">
        <v>0</v>
      </c>
      <c r="AB80" s="221"/>
      <c r="AC80" s="221"/>
      <c r="AD80" s="221"/>
      <c r="AE80" s="221"/>
      <c r="AF80" s="225">
        <v>0</v>
      </c>
      <c r="AG80" s="221"/>
    </row>
    <row r="81" spans="1:33" ht="15.75" customHeight="1" thickBot="1" x14ac:dyDescent="0.3">
      <c r="A81" s="114"/>
      <c r="B81" s="114"/>
      <c r="C81" s="220" t="s">
        <v>15</v>
      </c>
      <c r="D81" s="221">
        <f t="shared" si="21"/>
        <v>0</v>
      </c>
      <c r="E81" s="222">
        <v>0</v>
      </c>
      <c r="F81" s="222"/>
      <c r="G81" s="222">
        <v>0</v>
      </c>
      <c r="H81" s="222"/>
      <c r="I81" s="222">
        <v>0</v>
      </c>
      <c r="J81" s="221">
        <v>0</v>
      </c>
      <c r="K81" s="221"/>
      <c r="L81" s="221"/>
      <c r="M81" s="221"/>
      <c r="N81" s="221"/>
      <c r="O81" s="221"/>
      <c r="P81" s="221">
        <v>0</v>
      </c>
      <c r="Q81" s="222">
        <v>0</v>
      </c>
      <c r="R81" s="222"/>
      <c r="S81" s="222">
        <v>0</v>
      </c>
      <c r="T81" s="222"/>
      <c r="U81" s="222">
        <v>0</v>
      </c>
      <c r="V81" s="223">
        <v>0</v>
      </c>
      <c r="W81" s="224">
        <v>0</v>
      </c>
      <c r="X81" s="225">
        <v>0</v>
      </c>
      <c r="Y81" s="225">
        <v>0</v>
      </c>
      <c r="Z81" s="225">
        <v>0</v>
      </c>
      <c r="AA81" s="226">
        <v>0</v>
      </c>
      <c r="AB81" s="221"/>
      <c r="AC81" s="221"/>
      <c r="AD81" s="221"/>
      <c r="AE81" s="221"/>
      <c r="AF81" s="225">
        <v>0</v>
      </c>
      <c r="AG81" s="221"/>
    </row>
    <row r="82" spans="1:33" ht="15.75" customHeight="1" thickBot="1" x14ac:dyDescent="0.3">
      <c r="A82" s="114"/>
      <c r="B82" s="114"/>
      <c r="C82" s="220" t="s">
        <v>16</v>
      </c>
      <c r="D82" s="221">
        <f t="shared" si="21"/>
        <v>0</v>
      </c>
      <c r="E82" s="222">
        <v>0</v>
      </c>
      <c r="F82" s="222"/>
      <c r="G82" s="222">
        <v>0</v>
      </c>
      <c r="H82" s="222"/>
      <c r="I82" s="222">
        <v>0</v>
      </c>
      <c r="J82" s="221">
        <v>0</v>
      </c>
      <c r="K82" s="222"/>
      <c r="L82" s="222">
        <v>2.1511612499999999</v>
      </c>
      <c r="M82" s="221"/>
      <c r="N82" s="221"/>
      <c r="O82" s="221"/>
      <c r="P82" s="221">
        <v>0</v>
      </c>
      <c r="Q82" s="222">
        <v>0</v>
      </c>
      <c r="R82" s="222"/>
      <c r="S82" s="222">
        <v>0</v>
      </c>
      <c r="T82" s="222"/>
      <c r="U82" s="222">
        <v>0</v>
      </c>
      <c r="V82" s="223">
        <v>0</v>
      </c>
      <c r="W82" s="224">
        <v>0</v>
      </c>
      <c r="X82" s="225">
        <v>0</v>
      </c>
      <c r="Y82" s="225">
        <v>0</v>
      </c>
      <c r="Z82" s="225">
        <v>0</v>
      </c>
      <c r="AA82" s="226">
        <v>0</v>
      </c>
      <c r="AB82" s="221"/>
      <c r="AC82" s="221"/>
      <c r="AD82" s="221"/>
      <c r="AE82" s="221"/>
      <c r="AF82" s="225">
        <v>0</v>
      </c>
      <c r="AG82" s="221"/>
    </row>
    <row r="83" spans="1:33" ht="15.75" customHeight="1" thickBot="1" x14ac:dyDescent="0.3">
      <c r="A83" s="114"/>
      <c r="B83" s="114"/>
      <c r="C83" s="266" t="s">
        <v>17</v>
      </c>
      <c r="D83" s="267">
        <f t="shared" si="21"/>
        <v>0</v>
      </c>
      <c r="E83" s="268">
        <v>0</v>
      </c>
      <c r="F83" s="268"/>
      <c r="G83" s="268">
        <v>1.1432899999999999</v>
      </c>
      <c r="H83" s="268"/>
      <c r="I83" s="268">
        <v>0</v>
      </c>
      <c r="J83" s="267">
        <f>G83</f>
        <v>1.1432899999999999</v>
      </c>
      <c r="K83" s="268"/>
      <c r="L83" s="268">
        <v>2.7429145499999996</v>
      </c>
      <c r="M83" s="267"/>
      <c r="N83" s="267"/>
      <c r="O83" s="267"/>
      <c r="P83" s="267">
        <v>0</v>
      </c>
      <c r="Q83" s="268">
        <v>0</v>
      </c>
      <c r="R83" s="268"/>
      <c r="S83" s="268">
        <v>0</v>
      </c>
      <c r="T83" s="268"/>
      <c r="U83" s="268">
        <v>0</v>
      </c>
      <c r="V83" s="269">
        <v>0</v>
      </c>
      <c r="W83" s="270">
        <v>0</v>
      </c>
      <c r="X83" s="271">
        <v>0</v>
      </c>
      <c r="Y83" s="271">
        <v>0</v>
      </c>
      <c r="Z83" s="271">
        <v>0</v>
      </c>
      <c r="AA83" s="272">
        <v>0</v>
      </c>
      <c r="AB83" s="267"/>
      <c r="AC83" s="267"/>
      <c r="AD83" s="267"/>
      <c r="AE83" s="221"/>
      <c r="AF83" s="221"/>
      <c r="AG83" s="221"/>
    </row>
    <row r="84" spans="1:33" s="13" customFormat="1" ht="24" thickBot="1" x14ac:dyDescent="0.4">
      <c r="A84" s="233"/>
      <c r="B84" s="234"/>
      <c r="C84" s="273" t="s">
        <v>18</v>
      </c>
      <c r="D84" s="193"/>
      <c r="E84" s="193">
        <f t="shared" ref="E84:AA84" si="22">SUM(E76:E83)</f>
        <v>0</v>
      </c>
      <c r="F84" s="193">
        <v>4.8940757999999995</v>
      </c>
      <c r="G84" s="193">
        <f t="shared" si="22"/>
        <v>1.1432899999999999</v>
      </c>
      <c r="H84" s="193">
        <f>F84-G84</f>
        <v>3.7507857999999996</v>
      </c>
      <c r="I84" s="193">
        <f t="shared" si="22"/>
        <v>0</v>
      </c>
      <c r="J84" s="193">
        <f>G84-I84</f>
        <v>1.1432899999999999</v>
      </c>
      <c r="K84" s="193">
        <f>F84</f>
        <v>4.8940757999999995</v>
      </c>
      <c r="L84" s="193">
        <f>SUM(L76:L83)</f>
        <v>4.8940757999999995</v>
      </c>
      <c r="M84" s="195">
        <f>K84-L84</f>
        <v>0</v>
      </c>
      <c r="N84" s="142" t="s">
        <v>61</v>
      </c>
      <c r="O84" s="196"/>
      <c r="P84" s="193">
        <f t="shared" si="22"/>
        <v>0</v>
      </c>
      <c r="Q84" s="193">
        <f t="shared" si="22"/>
        <v>0</v>
      </c>
      <c r="R84" s="193"/>
      <c r="S84" s="193">
        <f t="shared" si="22"/>
        <v>0</v>
      </c>
      <c r="T84" s="193">
        <f>R84-S84</f>
        <v>0</v>
      </c>
      <c r="U84" s="193">
        <f t="shared" si="22"/>
        <v>0</v>
      </c>
      <c r="V84" s="106">
        <f t="shared" si="22"/>
        <v>0</v>
      </c>
      <c r="W84" s="199">
        <f t="shared" si="22"/>
        <v>0</v>
      </c>
      <c r="X84" s="199">
        <f t="shared" si="22"/>
        <v>0</v>
      </c>
      <c r="Y84" s="199">
        <f t="shared" si="22"/>
        <v>0</v>
      </c>
      <c r="Z84" s="199">
        <f t="shared" si="22"/>
        <v>0</v>
      </c>
      <c r="AA84" s="200">
        <f t="shared" si="22"/>
        <v>0</v>
      </c>
      <c r="AB84" s="193"/>
      <c r="AC84" s="193"/>
      <c r="AD84" s="193"/>
      <c r="AE84" s="142" t="s">
        <v>61</v>
      </c>
      <c r="AF84" s="199">
        <f>SUM(AF74:AF81)</f>
        <v>0</v>
      </c>
      <c r="AG84" s="142" t="s">
        <v>61</v>
      </c>
    </row>
    <row r="85" spans="1:33" s="13" customFormat="1" ht="24" thickBot="1" x14ac:dyDescent="0.4">
      <c r="A85" s="149"/>
      <c r="B85" s="150"/>
      <c r="C85" s="274"/>
      <c r="D85" s="275"/>
      <c r="E85" s="275"/>
      <c r="F85" s="275"/>
      <c r="G85" s="275"/>
      <c r="H85" s="275"/>
      <c r="I85" s="275"/>
      <c r="J85" s="130"/>
      <c r="K85" s="275"/>
      <c r="L85" s="275"/>
      <c r="M85" s="275"/>
      <c r="N85" s="275"/>
      <c r="O85" s="275"/>
      <c r="P85" s="275"/>
      <c r="Q85" s="275"/>
      <c r="R85" s="275"/>
      <c r="S85" s="275"/>
      <c r="T85" s="275"/>
      <c r="U85" s="275"/>
      <c r="V85" s="131"/>
      <c r="W85" s="276"/>
      <c r="X85" s="276"/>
      <c r="Y85" s="276"/>
      <c r="Z85" s="276"/>
      <c r="AA85" s="132"/>
      <c r="AB85" s="275"/>
      <c r="AC85" s="275"/>
      <c r="AD85" s="275"/>
      <c r="AE85" s="275"/>
      <c r="AF85" s="206"/>
      <c r="AG85" s="275"/>
    </row>
    <row r="86" spans="1:33" ht="15.75" customHeight="1" thickBot="1" x14ac:dyDescent="0.4">
      <c r="A86" s="92" t="s">
        <v>0</v>
      </c>
      <c r="B86" s="93" t="s">
        <v>19</v>
      </c>
      <c r="C86" s="277" t="s">
        <v>1</v>
      </c>
      <c r="D86" s="159" t="s">
        <v>2</v>
      </c>
      <c r="E86" s="96"/>
      <c r="F86" s="96"/>
      <c r="G86" s="96"/>
      <c r="H86" s="96"/>
      <c r="I86" s="96"/>
      <c r="J86" s="96"/>
      <c r="K86" s="96"/>
      <c r="L86" s="96"/>
      <c r="M86" s="96"/>
      <c r="N86" s="96"/>
      <c r="O86" s="97"/>
      <c r="P86" s="95" t="s">
        <v>3</v>
      </c>
      <c r="Q86" s="96"/>
      <c r="R86" s="96"/>
      <c r="S86" s="96"/>
      <c r="T86" s="96"/>
      <c r="U86" s="96"/>
      <c r="V86" s="96"/>
      <c r="W86" s="96"/>
      <c r="X86" s="96"/>
      <c r="Y86" s="96"/>
      <c r="Z86" s="96"/>
      <c r="AA86" s="96"/>
      <c r="AB86" s="96"/>
      <c r="AC86" s="96"/>
      <c r="AD86" s="96"/>
      <c r="AE86" s="97"/>
      <c r="AF86" s="98" t="s">
        <v>55</v>
      </c>
      <c r="AG86" s="99"/>
    </row>
    <row r="87" spans="1:33" ht="96" customHeight="1" thickBot="1" x14ac:dyDescent="0.3">
      <c r="A87" s="100">
        <v>7</v>
      </c>
      <c r="B87" s="100" t="s">
        <v>23</v>
      </c>
      <c r="C87" s="278"/>
      <c r="D87" s="279" t="s">
        <v>5</v>
      </c>
      <c r="E87" s="280" t="s">
        <v>6</v>
      </c>
      <c r="F87" s="102" t="s">
        <v>32</v>
      </c>
      <c r="G87" s="102" t="s">
        <v>33</v>
      </c>
      <c r="H87" s="102" t="s">
        <v>31</v>
      </c>
      <c r="I87" s="213" t="s">
        <v>8</v>
      </c>
      <c r="J87" s="215" t="s">
        <v>24</v>
      </c>
      <c r="K87" s="164" t="s">
        <v>38</v>
      </c>
      <c r="L87" s="165"/>
      <c r="M87" s="102" t="s">
        <v>31</v>
      </c>
      <c r="N87" s="106" t="s">
        <v>57</v>
      </c>
      <c r="O87" s="107" t="s">
        <v>64</v>
      </c>
      <c r="P87" s="213" t="s">
        <v>5</v>
      </c>
      <c r="Q87" s="214" t="s">
        <v>6</v>
      </c>
      <c r="R87" s="102" t="s">
        <v>32</v>
      </c>
      <c r="S87" s="102" t="s">
        <v>33</v>
      </c>
      <c r="T87" s="102" t="s">
        <v>31</v>
      </c>
      <c r="U87" s="213" t="s">
        <v>8</v>
      </c>
      <c r="V87" s="216" t="s">
        <v>24</v>
      </c>
      <c r="W87" s="281" t="s">
        <v>5</v>
      </c>
      <c r="X87" s="282" t="s">
        <v>6</v>
      </c>
      <c r="Y87" s="281" t="s">
        <v>7</v>
      </c>
      <c r="Z87" s="281" t="s">
        <v>8</v>
      </c>
      <c r="AA87" s="283" t="s">
        <v>24</v>
      </c>
      <c r="AB87" s="164" t="s">
        <v>38</v>
      </c>
      <c r="AC87" s="165"/>
      <c r="AD87" s="115" t="s">
        <v>31</v>
      </c>
      <c r="AE87" s="107" t="s">
        <v>57</v>
      </c>
      <c r="AF87" s="113" t="s">
        <v>56</v>
      </c>
      <c r="AG87" s="107" t="s">
        <v>57</v>
      </c>
    </row>
    <row r="88" spans="1:33" ht="62.25" customHeight="1" thickBot="1" x14ac:dyDescent="0.3">
      <c r="A88" s="114"/>
      <c r="B88" s="114"/>
      <c r="C88" s="228"/>
      <c r="D88" s="284"/>
      <c r="E88" s="285"/>
      <c r="F88" s="102"/>
      <c r="G88" s="102"/>
      <c r="H88" s="102"/>
      <c r="I88" s="213"/>
      <c r="J88" s="215"/>
      <c r="K88" s="118" t="s">
        <v>36</v>
      </c>
      <c r="L88" s="106" t="s">
        <v>37</v>
      </c>
      <c r="M88" s="102"/>
      <c r="N88" s="102"/>
      <c r="O88" s="102"/>
      <c r="P88" s="213"/>
      <c r="Q88" s="214"/>
      <c r="R88" s="102"/>
      <c r="S88" s="102"/>
      <c r="T88" s="102"/>
      <c r="U88" s="213"/>
      <c r="V88" s="216"/>
      <c r="W88" s="281"/>
      <c r="X88" s="282"/>
      <c r="Y88" s="281"/>
      <c r="Z88" s="281"/>
      <c r="AA88" s="283"/>
      <c r="AB88" s="118" t="s">
        <v>36</v>
      </c>
      <c r="AC88" s="106" t="s">
        <v>37</v>
      </c>
      <c r="AD88" s="115"/>
      <c r="AE88" s="107"/>
      <c r="AF88" s="286" t="s">
        <v>54</v>
      </c>
      <c r="AG88" s="107"/>
    </row>
    <row r="89" spans="1:33" ht="15.75" customHeight="1" thickBot="1" x14ac:dyDescent="0.3">
      <c r="A89" s="114"/>
      <c r="B89" s="114"/>
      <c r="C89" s="287" t="s">
        <v>10</v>
      </c>
      <c r="D89" s="229">
        <v>0</v>
      </c>
      <c r="E89" s="288">
        <v>0</v>
      </c>
      <c r="F89" s="222"/>
      <c r="G89" s="222">
        <v>0</v>
      </c>
      <c r="H89" s="222"/>
      <c r="I89" s="222">
        <v>0</v>
      </c>
      <c r="J89" s="221">
        <v>0</v>
      </c>
      <c r="K89" s="222"/>
      <c r="L89" s="222"/>
      <c r="M89" s="221"/>
      <c r="N89" s="221"/>
      <c r="O89" s="221"/>
      <c r="P89" s="221">
        <v>0</v>
      </c>
      <c r="Q89" s="222">
        <v>0</v>
      </c>
      <c r="R89" s="222"/>
      <c r="S89" s="222">
        <v>0</v>
      </c>
      <c r="T89" s="222"/>
      <c r="U89" s="222">
        <v>0</v>
      </c>
      <c r="V89" s="223">
        <v>0</v>
      </c>
      <c r="W89" s="289">
        <v>0</v>
      </c>
      <c r="X89" s="290">
        <v>0</v>
      </c>
      <c r="Y89" s="290">
        <v>0</v>
      </c>
      <c r="Z89" s="290">
        <v>0</v>
      </c>
      <c r="AA89" s="291">
        <v>0</v>
      </c>
      <c r="AB89" s="221"/>
      <c r="AC89" s="221"/>
      <c r="AD89" s="221"/>
      <c r="AE89" s="221"/>
      <c r="AF89" s="292">
        <v>0</v>
      </c>
      <c r="AG89" s="229"/>
    </row>
    <row r="90" spans="1:33" ht="15.75" customHeight="1" thickBot="1" x14ac:dyDescent="0.3">
      <c r="A90" s="114"/>
      <c r="B90" s="114"/>
      <c r="C90" s="220" t="s">
        <v>11</v>
      </c>
      <c r="D90" s="221">
        <v>0</v>
      </c>
      <c r="E90" s="222">
        <v>0</v>
      </c>
      <c r="F90" s="222"/>
      <c r="G90" s="222">
        <v>0</v>
      </c>
      <c r="H90" s="222"/>
      <c r="I90" s="222">
        <v>0</v>
      </c>
      <c r="J90" s="221">
        <v>0</v>
      </c>
      <c r="K90" s="221"/>
      <c r="L90" s="221"/>
      <c r="M90" s="221"/>
      <c r="N90" s="221"/>
      <c r="O90" s="221"/>
      <c r="P90" s="221">
        <v>0</v>
      </c>
      <c r="Q90" s="222">
        <v>0</v>
      </c>
      <c r="R90" s="222"/>
      <c r="S90" s="222">
        <v>0</v>
      </c>
      <c r="T90" s="222"/>
      <c r="U90" s="222">
        <v>0</v>
      </c>
      <c r="V90" s="223">
        <v>0</v>
      </c>
      <c r="W90" s="289">
        <v>0</v>
      </c>
      <c r="X90" s="290">
        <v>0</v>
      </c>
      <c r="Y90" s="290">
        <v>0</v>
      </c>
      <c r="Z90" s="290">
        <v>0</v>
      </c>
      <c r="AA90" s="291">
        <v>0</v>
      </c>
      <c r="AB90" s="221"/>
      <c r="AC90" s="221"/>
      <c r="AD90" s="221"/>
      <c r="AE90" s="221"/>
      <c r="AF90" s="290">
        <v>0</v>
      </c>
      <c r="AG90" s="221"/>
    </row>
    <row r="91" spans="1:33" ht="15.75" customHeight="1" thickBot="1" x14ac:dyDescent="0.3">
      <c r="A91" s="114"/>
      <c r="B91" s="114"/>
      <c r="C91" s="220" t="s">
        <v>12</v>
      </c>
      <c r="D91" s="221">
        <v>0</v>
      </c>
      <c r="E91" s="222">
        <v>0</v>
      </c>
      <c r="F91" s="222"/>
      <c r="G91" s="222">
        <v>0</v>
      </c>
      <c r="H91" s="222"/>
      <c r="I91" s="222">
        <v>0</v>
      </c>
      <c r="J91" s="221">
        <v>0</v>
      </c>
      <c r="K91" s="221"/>
      <c r="L91" s="221"/>
      <c r="M91" s="221"/>
      <c r="N91" s="221"/>
      <c r="O91" s="221"/>
      <c r="P91" s="221">
        <v>0</v>
      </c>
      <c r="Q91" s="222">
        <v>0</v>
      </c>
      <c r="R91" s="222"/>
      <c r="S91" s="222">
        <v>0</v>
      </c>
      <c r="T91" s="222"/>
      <c r="U91" s="222">
        <v>0</v>
      </c>
      <c r="V91" s="223">
        <v>0</v>
      </c>
      <c r="W91" s="289">
        <v>0</v>
      </c>
      <c r="X91" s="290">
        <v>0</v>
      </c>
      <c r="Y91" s="290">
        <v>0</v>
      </c>
      <c r="Z91" s="290">
        <v>0</v>
      </c>
      <c r="AA91" s="291">
        <v>0</v>
      </c>
      <c r="AB91" s="221"/>
      <c r="AC91" s="221"/>
      <c r="AD91" s="221"/>
      <c r="AE91" s="221"/>
      <c r="AF91" s="290">
        <v>0</v>
      </c>
      <c r="AG91" s="221"/>
    </row>
    <row r="92" spans="1:33" ht="15.75" customHeight="1" thickBot="1" x14ac:dyDescent="0.3">
      <c r="A92" s="114"/>
      <c r="B92" s="114"/>
      <c r="C92" s="220" t="s">
        <v>13</v>
      </c>
      <c r="D92" s="221">
        <v>0</v>
      </c>
      <c r="E92" s="222">
        <v>0</v>
      </c>
      <c r="F92" s="222"/>
      <c r="G92" s="222">
        <v>0</v>
      </c>
      <c r="H92" s="222"/>
      <c r="I92" s="222">
        <v>0</v>
      </c>
      <c r="J92" s="221">
        <v>0</v>
      </c>
      <c r="K92" s="221"/>
      <c r="L92" s="221"/>
      <c r="M92" s="221"/>
      <c r="N92" s="221"/>
      <c r="O92" s="221"/>
      <c r="P92" s="221">
        <v>0</v>
      </c>
      <c r="Q92" s="222">
        <v>0</v>
      </c>
      <c r="R92" s="222"/>
      <c r="S92" s="222">
        <v>0</v>
      </c>
      <c r="T92" s="222"/>
      <c r="U92" s="222">
        <v>0</v>
      </c>
      <c r="V92" s="223">
        <v>0</v>
      </c>
      <c r="W92" s="289">
        <v>0</v>
      </c>
      <c r="X92" s="290">
        <v>0</v>
      </c>
      <c r="Y92" s="290">
        <v>0</v>
      </c>
      <c r="Z92" s="290">
        <v>0</v>
      </c>
      <c r="AA92" s="291">
        <v>0</v>
      </c>
      <c r="AB92" s="221"/>
      <c r="AC92" s="221"/>
      <c r="AD92" s="221"/>
      <c r="AE92" s="221"/>
      <c r="AF92" s="290">
        <v>0</v>
      </c>
      <c r="AG92" s="221"/>
    </row>
    <row r="93" spans="1:33" ht="15.75" customHeight="1" thickBot="1" x14ac:dyDescent="0.3">
      <c r="A93" s="114"/>
      <c r="B93" s="114"/>
      <c r="C93" s="220" t="s">
        <v>14</v>
      </c>
      <c r="D93" s="221">
        <v>0</v>
      </c>
      <c r="E93" s="222">
        <v>0</v>
      </c>
      <c r="F93" s="222"/>
      <c r="G93" s="222">
        <v>0</v>
      </c>
      <c r="H93" s="222"/>
      <c r="I93" s="222">
        <v>0</v>
      </c>
      <c r="J93" s="221">
        <v>0</v>
      </c>
      <c r="K93" s="221"/>
      <c r="L93" s="221"/>
      <c r="M93" s="221"/>
      <c r="N93" s="221"/>
      <c r="O93" s="221"/>
      <c r="P93" s="221">
        <v>0</v>
      </c>
      <c r="Q93" s="222">
        <v>0</v>
      </c>
      <c r="R93" s="222"/>
      <c r="S93" s="222">
        <v>0</v>
      </c>
      <c r="T93" s="222"/>
      <c r="U93" s="222">
        <v>0</v>
      </c>
      <c r="V93" s="223">
        <v>0</v>
      </c>
      <c r="W93" s="289">
        <v>0</v>
      </c>
      <c r="X93" s="290">
        <v>0</v>
      </c>
      <c r="Y93" s="290">
        <v>0</v>
      </c>
      <c r="Z93" s="290">
        <v>0</v>
      </c>
      <c r="AA93" s="291">
        <v>0</v>
      </c>
      <c r="AB93" s="221"/>
      <c r="AC93" s="221"/>
      <c r="AD93" s="221"/>
      <c r="AE93" s="221"/>
      <c r="AF93" s="290">
        <v>0</v>
      </c>
      <c r="AG93" s="221"/>
    </row>
    <row r="94" spans="1:33" ht="15.75" customHeight="1" thickBot="1" x14ac:dyDescent="0.3">
      <c r="A94" s="114"/>
      <c r="B94" s="114"/>
      <c r="C94" s="220" t="s">
        <v>15</v>
      </c>
      <c r="D94" s="221">
        <v>0</v>
      </c>
      <c r="E94" s="222">
        <v>0</v>
      </c>
      <c r="F94" s="222"/>
      <c r="G94" s="222">
        <v>0</v>
      </c>
      <c r="H94" s="222"/>
      <c r="I94" s="222">
        <v>0</v>
      </c>
      <c r="J94" s="221">
        <v>0</v>
      </c>
      <c r="K94" s="221"/>
      <c r="L94" s="221"/>
      <c r="M94" s="221"/>
      <c r="N94" s="221"/>
      <c r="O94" s="221"/>
      <c r="P94" s="221">
        <v>0</v>
      </c>
      <c r="Q94" s="222">
        <v>0</v>
      </c>
      <c r="R94" s="222"/>
      <c r="S94" s="222">
        <v>0</v>
      </c>
      <c r="T94" s="222"/>
      <c r="U94" s="222">
        <v>0</v>
      </c>
      <c r="V94" s="223">
        <v>0</v>
      </c>
      <c r="W94" s="289">
        <v>0</v>
      </c>
      <c r="X94" s="290">
        <v>0</v>
      </c>
      <c r="Y94" s="290">
        <v>0</v>
      </c>
      <c r="Z94" s="290">
        <v>0</v>
      </c>
      <c r="AA94" s="291">
        <v>0</v>
      </c>
      <c r="AB94" s="221"/>
      <c r="AC94" s="221"/>
      <c r="AD94" s="221"/>
      <c r="AE94" s="221"/>
      <c r="AF94" s="290">
        <v>0</v>
      </c>
      <c r="AG94" s="221"/>
    </row>
    <row r="95" spans="1:33" ht="15.75" customHeight="1" thickBot="1" x14ac:dyDescent="0.3">
      <c r="A95" s="114"/>
      <c r="B95" s="114"/>
      <c r="C95" s="220" t="s">
        <v>16</v>
      </c>
      <c r="D95" s="221">
        <v>0</v>
      </c>
      <c r="E95" s="222">
        <v>0</v>
      </c>
      <c r="F95" s="222"/>
      <c r="G95" s="222">
        <v>0</v>
      </c>
      <c r="H95" s="222"/>
      <c r="I95" s="222">
        <v>0</v>
      </c>
      <c r="J95" s="221">
        <v>0</v>
      </c>
      <c r="K95" s="221"/>
      <c r="L95" s="221"/>
      <c r="M95" s="221"/>
      <c r="N95" s="221"/>
      <c r="O95" s="221"/>
      <c r="P95" s="221">
        <v>0</v>
      </c>
      <c r="Q95" s="222">
        <v>0</v>
      </c>
      <c r="R95" s="222"/>
      <c r="S95" s="222">
        <v>0</v>
      </c>
      <c r="T95" s="222"/>
      <c r="U95" s="222">
        <v>0</v>
      </c>
      <c r="V95" s="223">
        <v>0</v>
      </c>
      <c r="W95" s="289">
        <v>0</v>
      </c>
      <c r="X95" s="290">
        <v>0</v>
      </c>
      <c r="Y95" s="290">
        <v>0</v>
      </c>
      <c r="Z95" s="290">
        <v>0</v>
      </c>
      <c r="AA95" s="291">
        <v>0</v>
      </c>
      <c r="AB95" s="221"/>
      <c r="AC95" s="221"/>
      <c r="AD95" s="221"/>
      <c r="AE95" s="221"/>
      <c r="AF95" s="290">
        <v>0</v>
      </c>
      <c r="AG95" s="221"/>
    </row>
    <row r="96" spans="1:33" ht="15.75" customHeight="1" thickBot="1" x14ac:dyDescent="0.3">
      <c r="A96" s="114"/>
      <c r="B96" s="114"/>
      <c r="C96" s="220" t="s">
        <v>17</v>
      </c>
      <c r="D96" s="221">
        <v>0</v>
      </c>
      <c r="E96" s="222">
        <v>2.8620000000000001</v>
      </c>
      <c r="F96" s="222"/>
      <c r="G96" s="222">
        <f>0.54+0.628+1.694</f>
        <v>2.8620000000000001</v>
      </c>
      <c r="H96" s="222"/>
      <c r="I96" s="222">
        <v>0</v>
      </c>
      <c r="J96" s="221">
        <f>D96+G96-I96</f>
        <v>2.8620000000000001</v>
      </c>
      <c r="K96" s="221"/>
      <c r="L96" s="221"/>
      <c r="M96" s="221"/>
      <c r="N96" s="221"/>
      <c r="O96" s="221"/>
      <c r="P96" s="221">
        <v>0</v>
      </c>
      <c r="Q96" s="222">
        <v>0</v>
      </c>
      <c r="R96" s="222"/>
      <c r="S96" s="222">
        <v>0</v>
      </c>
      <c r="T96" s="222"/>
      <c r="U96" s="222">
        <v>0</v>
      </c>
      <c r="V96" s="223">
        <v>0</v>
      </c>
      <c r="W96" s="289">
        <v>0</v>
      </c>
      <c r="X96" s="290">
        <v>0</v>
      </c>
      <c r="Y96" s="290">
        <v>0</v>
      </c>
      <c r="Z96" s="290">
        <v>0</v>
      </c>
      <c r="AA96" s="291">
        <v>0</v>
      </c>
      <c r="AB96" s="221"/>
      <c r="AC96" s="221"/>
      <c r="AD96" s="221"/>
      <c r="AE96" s="221"/>
      <c r="AF96" s="290">
        <v>0</v>
      </c>
      <c r="AG96" s="221"/>
    </row>
    <row r="97" spans="1:33" ht="15.75" customHeight="1" thickBot="1" x14ac:dyDescent="0.3">
      <c r="A97" s="114"/>
      <c r="B97" s="114"/>
      <c r="C97" s="266" t="s">
        <v>26</v>
      </c>
      <c r="D97" s="227">
        <f>J96</f>
        <v>2.8620000000000001</v>
      </c>
      <c r="E97" s="293"/>
      <c r="F97" s="293"/>
      <c r="G97" s="293"/>
      <c r="H97" s="293"/>
      <c r="I97" s="293">
        <v>0</v>
      </c>
      <c r="J97" s="227">
        <f>D97+G97-I97</f>
        <v>2.8620000000000001</v>
      </c>
      <c r="K97" s="227"/>
      <c r="L97" s="227"/>
      <c r="M97" s="227"/>
      <c r="N97" s="227"/>
      <c r="O97" s="227"/>
      <c r="P97" s="227">
        <v>0</v>
      </c>
      <c r="Q97" s="293">
        <v>0</v>
      </c>
      <c r="R97" s="293"/>
      <c r="S97" s="293">
        <v>0</v>
      </c>
      <c r="T97" s="293"/>
      <c r="U97" s="293">
        <v>0</v>
      </c>
      <c r="V97" s="294">
        <v>0</v>
      </c>
      <c r="W97" s="295">
        <v>0</v>
      </c>
      <c r="X97" s="296">
        <v>0</v>
      </c>
      <c r="Y97" s="296">
        <v>0</v>
      </c>
      <c r="Z97" s="296">
        <v>0</v>
      </c>
      <c r="AA97" s="297">
        <v>0</v>
      </c>
      <c r="AB97" s="227"/>
      <c r="AC97" s="227"/>
      <c r="AD97" s="227"/>
      <c r="AE97" s="227"/>
      <c r="AF97" s="296">
        <v>0</v>
      </c>
      <c r="AG97" s="227"/>
    </row>
    <row r="98" spans="1:33" s="13" customFormat="1" ht="24" thickBot="1" x14ac:dyDescent="0.4">
      <c r="A98" s="233"/>
      <c r="B98" s="298"/>
      <c r="C98" s="299" t="s">
        <v>18</v>
      </c>
      <c r="D98" s="140"/>
      <c r="E98" s="140">
        <f>SUM(E89:E97)</f>
        <v>2.8620000000000001</v>
      </c>
      <c r="F98" s="140">
        <v>2.8634113185999999</v>
      </c>
      <c r="G98" s="140">
        <f>SUM(G89:G97)</f>
        <v>2.8620000000000001</v>
      </c>
      <c r="H98" s="140">
        <f>F98-G98</f>
        <v>1.4113185999997668E-3</v>
      </c>
      <c r="I98" s="140">
        <f>SUM(I89:I97)</f>
        <v>0</v>
      </c>
      <c r="J98" s="140">
        <f>G98-I98</f>
        <v>2.8620000000000001</v>
      </c>
      <c r="K98" s="140">
        <v>2.8634113185999999</v>
      </c>
      <c r="L98" s="140">
        <v>2.8634113185999999</v>
      </c>
      <c r="M98" s="141">
        <f>K98-L98</f>
        <v>0</v>
      </c>
      <c r="N98" s="142" t="s">
        <v>61</v>
      </c>
      <c r="O98" s="142"/>
      <c r="P98" s="140">
        <f t="shared" ref="P98:AA98" si="23">SUM(P89:P97)</f>
        <v>0</v>
      </c>
      <c r="Q98" s="140">
        <f t="shared" si="23"/>
        <v>0</v>
      </c>
      <c r="R98" s="140"/>
      <c r="S98" s="140">
        <f t="shared" si="23"/>
        <v>0</v>
      </c>
      <c r="T98" s="140">
        <f>R98-S98</f>
        <v>0</v>
      </c>
      <c r="U98" s="140">
        <f t="shared" si="23"/>
        <v>0</v>
      </c>
      <c r="V98" s="117">
        <f t="shared" si="23"/>
        <v>0</v>
      </c>
      <c r="W98" s="145">
        <f t="shared" si="23"/>
        <v>0</v>
      </c>
      <c r="X98" s="145">
        <f t="shared" si="23"/>
        <v>0</v>
      </c>
      <c r="Y98" s="145">
        <f t="shared" si="23"/>
        <v>0</v>
      </c>
      <c r="Z98" s="145">
        <f t="shared" si="23"/>
        <v>0</v>
      </c>
      <c r="AA98" s="146">
        <f t="shared" si="23"/>
        <v>0</v>
      </c>
      <c r="AB98" s="140"/>
      <c r="AC98" s="140"/>
      <c r="AD98" s="140"/>
      <c r="AE98" s="142" t="s">
        <v>61</v>
      </c>
      <c r="AF98" s="145">
        <f t="shared" ref="AF98" si="24">SUM(AF89:AF97)</f>
        <v>0</v>
      </c>
      <c r="AG98" s="142" t="s">
        <v>61</v>
      </c>
    </row>
    <row r="99" spans="1:33" ht="18.75" customHeight="1" thickBot="1" x14ac:dyDescent="0.4">
      <c r="A99" s="149"/>
      <c r="B99" s="150"/>
      <c r="C99" s="150"/>
      <c r="D99" s="201"/>
      <c r="E99" s="150"/>
      <c r="F99" s="150"/>
      <c r="G99" s="150"/>
      <c r="H99" s="150"/>
      <c r="I99" s="150"/>
      <c r="J99" s="201"/>
      <c r="K99" s="201"/>
      <c r="L99" s="201"/>
      <c r="M99" s="201"/>
      <c r="N99" s="201"/>
      <c r="O99" s="201"/>
      <c r="P99" s="201"/>
      <c r="Q99" s="150"/>
      <c r="R99" s="150"/>
      <c r="S99" s="150"/>
      <c r="T99" s="150"/>
      <c r="U99" s="150"/>
      <c r="V99" s="204"/>
      <c r="W99" s="300"/>
      <c r="X99" s="301"/>
      <c r="Y99" s="301"/>
      <c r="Z99" s="301"/>
      <c r="AA99" s="300"/>
      <c r="AB99" s="201"/>
      <c r="AC99" s="201"/>
      <c r="AD99" s="201"/>
      <c r="AE99" s="201"/>
      <c r="AF99" s="206"/>
      <c r="AG99" s="201"/>
    </row>
    <row r="100" spans="1:33" ht="21" customHeight="1" thickBot="1" x14ac:dyDescent="0.4">
      <c r="A100" s="92" t="s">
        <v>0</v>
      </c>
      <c r="B100" s="93" t="s">
        <v>19</v>
      </c>
      <c r="C100" s="265" t="s">
        <v>1</v>
      </c>
      <c r="D100" s="95" t="s">
        <v>2</v>
      </c>
      <c r="E100" s="96"/>
      <c r="F100" s="96"/>
      <c r="G100" s="96"/>
      <c r="H100" s="96"/>
      <c r="I100" s="96"/>
      <c r="J100" s="96"/>
      <c r="K100" s="96"/>
      <c r="L100" s="96"/>
      <c r="M100" s="96"/>
      <c r="N100" s="96"/>
      <c r="O100" s="97"/>
      <c r="P100" s="95" t="s">
        <v>3</v>
      </c>
      <c r="Q100" s="96"/>
      <c r="R100" s="96"/>
      <c r="S100" s="96"/>
      <c r="T100" s="96"/>
      <c r="U100" s="96"/>
      <c r="V100" s="96"/>
      <c r="W100" s="96"/>
      <c r="X100" s="96"/>
      <c r="Y100" s="96"/>
      <c r="Z100" s="96"/>
      <c r="AA100" s="96"/>
      <c r="AB100" s="96"/>
      <c r="AC100" s="96"/>
      <c r="AD100" s="96"/>
      <c r="AE100" s="97"/>
      <c r="AF100" s="98" t="s">
        <v>55</v>
      </c>
      <c r="AG100" s="99"/>
    </row>
    <row r="101" spans="1:33" ht="72.75" customHeight="1" thickBot="1" x14ac:dyDescent="0.3">
      <c r="A101" s="302">
        <v>8</v>
      </c>
      <c r="B101" s="303" t="s">
        <v>68</v>
      </c>
      <c r="C101" s="244"/>
      <c r="D101" s="213" t="s">
        <v>5</v>
      </c>
      <c r="E101" s="214" t="s">
        <v>6</v>
      </c>
      <c r="F101" s="102" t="s">
        <v>32</v>
      </c>
      <c r="G101" s="102" t="s">
        <v>33</v>
      </c>
      <c r="H101" s="102" t="s">
        <v>31</v>
      </c>
      <c r="I101" s="213" t="s">
        <v>8</v>
      </c>
      <c r="J101" s="213" t="s">
        <v>24</v>
      </c>
      <c r="K101" s="103" t="s">
        <v>38</v>
      </c>
      <c r="L101" s="179"/>
      <c r="M101" s="102" t="s">
        <v>31</v>
      </c>
      <c r="N101" s="106" t="s">
        <v>57</v>
      </c>
      <c r="O101" s="180" t="s">
        <v>64</v>
      </c>
      <c r="P101" s="213" t="s">
        <v>5</v>
      </c>
      <c r="Q101" s="214" t="s">
        <v>6</v>
      </c>
      <c r="R101" s="102" t="s">
        <v>32</v>
      </c>
      <c r="S101" s="102" t="s">
        <v>33</v>
      </c>
      <c r="T101" s="102" t="s">
        <v>31</v>
      </c>
      <c r="U101" s="213" t="s">
        <v>8</v>
      </c>
      <c r="V101" s="216" t="s">
        <v>24</v>
      </c>
      <c r="W101" s="281" t="s">
        <v>5</v>
      </c>
      <c r="X101" s="282" t="s">
        <v>6</v>
      </c>
      <c r="Y101" s="281" t="s">
        <v>7</v>
      </c>
      <c r="Z101" s="281" t="s">
        <v>8</v>
      </c>
      <c r="AA101" s="283" t="s">
        <v>24</v>
      </c>
      <c r="AB101" s="245" t="s">
        <v>38</v>
      </c>
      <c r="AC101" s="304"/>
      <c r="AD101" s="107" t="s">
        <v>31</v>
      </c>
      <c r="AE101" s="107" t="s">
        <v>57</v>
      </c>
      <c r="AF101" s="113" t="s">
        <v>56</v>
      </c>
      <c r="AG101" s="107" t="s">
        <v>57</v>
      </c>
    </row>
    <row r="102" spans="1:33" ht="60.75" customHeight="1" thickBot="1" x14ac:dyDescent="0.3">
      <c r="A102" s="305"/>
      <c r="B102" s="306"/>
      <c r="C102" s="221"/>
      <c r="D102" s="213"/>
      <c r="E102" s="214"/>
      <c r="F102" s="102"/>
      <c r="G102" s="102"/>
      <c r="H102" s="102"/>
      <c r="I102" s="213"/>
      <c r="J102" s="213"/>
      <c r="K102" s="116" t="s">
        <v>36</v>
      </c>
      <c r="L102" s="117" t="s">
        <v>37</v>
      </c>
      <c r="M102" s="102"/>
      <c r="N102" s="102"/>
      <c r="O102" s="102"/>
      <c r="P102" s="213"/>
      <c r="Q102" s="214"/>
      <c r="R102" s="102"/>
      <c r="S102" s="102"/>
      <c r="T102" s="102"/>
      <c r="U102" s="213"/>
      <c r="V102" s="216"/>
      <c r="W102" s="281"/>
      <c r="X102" s="282"/>
      <c r="Y102" s="281"/>
      <c r="Z102" s="281"/>
      <c r="AA102" s="283"/>
      <c r="AB102" s="116" t="s">
        <v>36</v>
      </c>
      <c r="AC102" s="117" t="s">
        <v>37</v>
      </c>
      <c r="AD102" s="102"/>
      <c r="AE102" s="102"/>
      <c r="AF102" s="109" t="s">
        <v>54</v>
      </c>
      <c r="AG102" s="102"/>
    </row>
    <row r="103" spans="1:33" ht="15.75" customHeight="1" thickBot="1" x14ac:dyDescent="0.3">
      <c r="A103" s="305"/>
      <c r="B103" s="306"/>
      <c r="C103" s="220" t="s">
        <v>10</v>
      </c>
      <c r="D103" s="221">
        <v>0</v>
      </c>
      <c r="E103" s="222">
        <v>0</v>
      </c>
      <c r="F103" s="222"/>
      <c r="G103" s="222">
        <v>0</v>
      </c>
      <c r="H103" s="222"/>
      <c r="I103" s="222">
        <v>0</v>
      </c>
      <c r="J103" s="221">
        <v>0</v>
      </c>
      <c r="K103" s="221"/>
      <c r="L103" s="221"/>
      <c r="M103" s="221"/>
      <c r="N103" s="221"/>
      <c r="O103" s="221"/>
      <c r="P103" s="221">
        <v>0</v>
      </c>
      <c r="Q103" s="222">
        <v>0</v>
      </c>
      <c r="R103" s="222"/>
      <c r="S103" s="222">
        <v>0</v>
      </c>
      <c r="T103" s="222"/>
      <c r="U103" s="222">
        <v>0</v>
      </c>
      <c r="V103" s="223">
        <v>0</v>
      </c>
      <c r="W103" s="289">
        <v>0</v>
      </c>
      <c r="X103" s="290">
        <v>0</v>
      </c>
      <c r="Y103" s="290">
        <v>0</v>
      </c>
      <c r="Z103" s="290">
        <v>0</v>
      </c>
      <c r="AA103" s="291">
        <v>0</v>
      </c>
      <c r="AB103" s="221"/>
      <c r="AC103" s="221"/>
      <c r="AD103" s="221"/>
      <c r="AE103" s="221"/>
      <c r="AF103" s="290">
        <v>0</v>
      </c>
      <c r="AG103" s="221"/>
    </row>
    <row r="104" spans="1:33" ht="15.75" customHeight="1" thickBot="1" x14ac:dyDescent="0.3">
      <c r="A104" s="305"/>
      <c r="B104" s="306"/>
      <c r="C104" s="220" t="s">
        <v>11</v>
      </c>
      <c r="D104" s="221">
        <v>0</v>
      </c>
      <c r="E104" s="222">
        <v>0</v>
      </c>
      <c r="F104" s="222"/>
      <c r="G104" s="222">
        <v>0</v>
      </c>
      <c r="H104" s="222"/>
      <c r="I104" s="222">
        <v>0</v>
      </c>
      <c r="J104" s="221">
        <v>0</v>
      </c>
      <c r="K104" s="221"/>
      <c r="L104" s="221"/>
      <c r="M104" s="221"/>
      <c r="N104" s="221"/>
      <c r="O104" s="221"/>
      <c r="P104" s="221">
        <v>0</v>
      </c>
      <c r="Q104" s="222">
        <v>0</v>
      </c>
      <c r="R104" s="222"/>
      <c r="S104" s="222">
        <v>0</v>
      </c>
      <c r="T104" s="222"/>
      <c r="U104" s="222">
        <v>0</v>
      </c>
      <c r="V104" s="223">
        <v>0</v>
      </c>
      <c r="W104" s="289">
        <v>0</v>
      </c>
      <c r="X104" s="290">
        <v>0</v>
      </c>
      <c r="Y104" s="290">
        <v>0</v>
      </c>
      <c r="Z104" s="290">
        <v>0</v>
      </c>
      <c r="AA104" s="291">
        <v>0</v>
      </c>
      <c r="AB104" s="221"/>
      <c r="AC104" s="221"/>
      <c r="AD104" s="221"/>
      <c r="AE104" s="221"/>
      <c r="AF104" s="290">
        <v>0</v>
      </c>
      <c r="AG104" s="221"/>
    </row>
    <row r="105" spans="1:33" ht="15.75" customHeight="1" thickBot="1" x14ac:dyDescent="0.3">
      <c r="A105" s="305"/>
      <c r="B105" s="306"/>
      <c r="C105" s="220" t="s">
        <v>12</v>
      </c>
      <c r="D105" s="221">
        <v>0</v>
      </c>
      <c r="E105" s="222">
        <v>0</v>
      </c>
      <c r="F105" s="222"/>
      <c r="G105" s="222">
        <v>0</v>
      </c>
      <c r="H105" s="222"/>
      <c r="I105" s="222">
        <v>0</v>
      </c>
      <c r="J105" s="221">
        <v>0</v>
      </c>
      <c r="K105" s="221"/>
      <c r="L105" s="221"/>
      <c r="M105" s="221"/>
      <c r="N105" s="221"/>
      <c r="O105" s="221"/>
      <c r="P105" s="221">
        <v>0</v>
      </c>
      <c r="Q105" s="222">
        <v>0</v>
      </c>
      <c r="R105" s="222"/>
      <c r="S105" s="222">
        <v>0</v>
      </c>
      <c r="T105" s="222"/>
      <c r="U105" s="222">
        <v>0</v>
      </c>
      <c r="V105" s="223">
        <v>0</v>
      </c>
      <c r="W105" s="289">
        <v>0</v>
      </c>
      <c r="X105" s="290">
        <v>0</v>
      </c>
      <c r="Y105" s="290">
        <v>0</v>
      </c>
      <c r="Z105" s="290">
        <v>0</v>
      </c>
      <c r="AA105" s="291">
        <v>0</v>
      </c>
      <c r="AB105" s="221"/>
      <c r="AC105" s="221"/>
      <c r="AD105" s="221"/>
      <c r="AE105" s="221"/>
      <c r="AF105" s="290">
        <v>0</v>
      </c>
      <c r="AG105" s="221"/>
    </row>
    <row r="106" spans="1:33" ht="15.75" customHeight="1" thickBot="1" x14ac:dyDescent="0.3">
      <c r="A106" s="305"/>
      <c r="B106" s="306"/>
      <c r="C106" s="220" t="s">
        <v>13</v>
      </c>
      <c r="D106" s="221">
        <v>0</v>
      </c>
      <c r="E106" s="222">
        <v>0</v>
      </c>
      <c r="F106" s="222"/>
      <c r="G106" s="222">
        <v>0</v>
      </c>
      <c r="H106" s="222"/>
      <c r="I106" s="222">
        <v>0</v>
      </c>
      <c r="J106" s="221">
        <v>0</v>
      </c>
      <c r="K106" s="221"/>
      <c r="L106" s="221"/>
      <c r="M106" s="221"/>
      <c r="N106" s="221"/>
      <c r="O106" s="221"/>
      <c r="P106" s="221">
        <v>0</v>
      </c>
      <c r="Q106" s="222">
        <v>0</v>
      </c>
      <c r="R106" s="222"/>
      <c r="S106" s="222">
        <v>0</v>
      </c>
      <c r="T106" s="222"/>
      <c r="U106" s="222">
        <v>0</v>
      </c>
      <c r="V106" s="223">
        <v>0</v>
      </c>
      <c r="W106" s="289">
        <v>0</v>
      </c>
      <c r="X106" s="290">
        <v>0</v>
      </c>
      <c r="Y106" s="290">
        <v>0</v>
      </c>
      <c r="Z106" s="290">
        <v>0</v>
      </c>
      <c r="AA106" s="291">
        <v>0</v>
      </c>
      <c r="AB106" s="221"/>
      <c r="AC106" s="221"/>
      <c r="AD106" s="221"/>
      <c r="AE106" s="227"/>
      <c r="AF106" s="290">
        <v>0</v>
      </c>
      <c r="AG106" s="227"/>
    </row>
    <row r="107" spans="1:33" ht="15.75" customHeight="1" thickBot="1" x14ac:dyDescent="0.3">
      <c r="A107" s="305"/>
      <c r="B107" s="306"/>
      <c r="C107" s="220" t="s">
        <v>14</v>
      </c>
      <c r="D107" s="221">
        <v>0</v>
      </c>
      <c r="E107" s="222">
        <v>0</v>
      </c>
      <c r="F107" s="222"/>
      <c r="G107" s="222">
        <v>0</v>
      </c>
      <c r="H107" s="222"/>
      <c r="I107" s="222">
        <v>0</v>
      </c>
      <c r="J107" s="221">
        <v>0</v>
      </c>
      <c r="K107" s="221"/>
      <c r="L107" s="221"/>
      <c r="M107" s="221"/>
      <c r="N107" s="221"/>
      <c r="O107" s="221"/>
      <c r="P107" s="221">
        <v>0</v>
      </c>
      <c r="Q107" s="222">
        <v>0</v>
      </c>
      <c r="R107" s="222"/>
      <c r="S107" s="222">
        <v>0</v>
      </c>
      <c r="T107" s="222"/>
      <c r="U107" s="222">
        <v>0</v>
      </c>
      <c r="V107" s="223">
        <v>0</v>
      </c>
      <c r="W107" s="289">
        <v>0</v>
      </c>
      <c r="X107" s="290">
        <v>0</v>
      </c>
      <c r="Y107" s="290">
        <v>0</v>
      </c>
      <c r="Z107" s="290">
        <v>0</v>
      </c>
      <c r="AA107" s="291">
        <v>0</v>
      </c>
      <c r="AB107" s="221"/>
      <c r="AC107" s="221"/>
      <c r="AD107" s="228"/>
      <c r="AE107" s="229"/>
      <c r="AF107" s="290">
        <v>0</v>
      </c>
      <c r="AG107" s="229"/>
    </row>
    <row r="108" spans="1:33" ht="15.75" customHeight="1" thickBot="1" x14ac:dyDescent="0.3">
      <c r="A108" s="305"/>
      <c r="B108" s="306"/>
      <c r="C108" s="220" t="s">
        <v>15</v>
      </c>
      <c r="D108" s="221">
        <v>0</v>
      </c>
      <c r="E108" s="222">
        <v>0</v>
      </c>
      <c r="F108" s="222"/>
      <c r="G108" s="222">
        <v>0</v>
      </c>
      <c r="H108" s="222"/>
      <c r="I108" s="222">
        <v>0</v>
      </c>
      <c r="J108" s="221">
        <v>0</v>
      </c>
      <c r="K108" s="221"/>
      <c r="L108" s="221"/>
      <c r="M108" s="221"/>
      <c r="N108" s="221"/>
      <c r="O108" s="221"/>
      <c r="P108" s="221">
        <v>0</v>
      </c>
      <c r="Q108" s="222">
        <v>0</v>
      </c>
      <c r="R108" s="222"/>
      <c r="S108" s="222">
        <v>0</v>
      </c>
      <c r="T108" s="222"/>
      <c r="U108" s="222">
        <v>0</v>
      </c>
      <c r="V108" s="223">
        <v>0</v>
      </c>
      <c r="W108" s="289">
        <v>0</v>
      </c>
      <c r="X108" s="290">
        <v>0</v>
      </c>
      <c r="Y108" s="290">
        <v>0</v>
      </c>
      <c r="Z108" s="290">
        <v>0</v>
      </c>
      <c r="AA108" s="291">
        <v>0</v>
      </c>
      <c r="AB108" s="221"/>
      <c r="AC108" s="221"/>
      <c r="AD108" s="228"/>
      <c r="AE108" s="229"/>
      <c r="AF108" s="290">
        <v>0</v>
      </c>
      <c r="AG108" s="229"/>
    </row>
    <row r="109" spans="1:33" ht="15.75" customHeight="1" thickBot="1" x14ac:dyDescent="0.3">
      <c r="A109" s="305"/>
      <c r="B109" s="306"/>
      <c r="C109" s="220" t="s">
        <v>16</v>
      </c>
      <c r="D109" s="221">
        <v>0</v>
      </c>
      <c r="E109" s="222">
        <v>0</v>
      </c>
      <c r="F109" s="222"/>
      <c r="G109" s="222">
        <v>0</v>
      </c>
      <c r="H109" s="222"/>
      <c r="I109" s="222">
        <v>0</v>
      </c>
      <c r="J109" s="221">
        <v>0</v>
      </c>
      <c r="K109" s="221"/>
      <c r="L109" s="221"/>
      <c r="M109" s="221"/>
      <c r="N109" s="221"/>
      <c r="O109" s="221"/>
      <c r="P109" s="221">
        <v>0</v>
      </c>
      <c r="Q109" s="222">
        <v>0</v>
      </c>
      <c r="R109" s="222"/>
      <c r="S109" s="222">
        <v>0</v>
      </c>
      <c r="T109" s="222"/>
      <c r="U109" s="222">
        <v>0</v>
      </c>
      <c r="V109" s="223">
        <v>0</v>
      </c>
      <c r="W109" s="289">
        <v>0</v>
      </c>
      <c r="X109" s="290">
        <v>0</v>
      </c>
      <c r="Y109" s="290">
        <v>0</v>
      </c>
      <c r="Z109" s="290">
        <v>0</v>
      </c>
      <c r="AA109" s="291">
        <v>0</v>
      </c>
      <c r="AB109" s="221"/>
      <c r="AC109" s="221"/>
      <c r="AD109" s="228"/>
      <c r="AE109" s="229"/>
      <c r="AF109" s="290">
        <v>0</v>
      </c>
      <c r="AG109" s="229"/>
    </row>
    <row r="110" spans="1:33" ht="15.75" customHeight="1" thickBot="1" x14ac:dyDescent="0.4">
      <c r="A110" s="307"/>
      <c r="B110" s="308"/>
      <c r="C110" s="220" t="s">
        <v>17</v>
      </c>
      <c r="D110" s="221">
        <v>0</v>
      </c>
      <c r="E110" s="222">
        <v>0</v>
      </c>
      <c r="F110" s="222"/>
      <c r="G110" s="222">
        <v>0</v>
      </c>
      <c r="H110" s="222"/>
      <c r="I110" s="222">
        <v>0</v>
      </c>
      <c r="J110" s="221">
        <v>0</v>
      </c>
      <c r="K110" s="221"/>
      <c r="L110" s="221"/>
      <c r="M110" s="221"/>
      <c r="N110" s="221"/>
      <c r="O110" s="221"/>
      <c r="P110" s="221">
        <v>0</v>
      </c>
      <c r="Q110" s="222">
        <v>0</v>
      </c>
      <c r="R110" s="222"/>
      <c r="S110" s="222">
        <v>0</v>
      </c>
      <c r="T110" s="222"/>
      <c r="U110" s="222">
        <v>0</v>
      </c>
      <c r="V110" s="223">
        <v>0</v>
      </c>
      <c r="W110" s="289">
        <v>0</v>
      </c>
      <c r="X110" s="290">
        <v>0</v>
      </c>
      <c r="Y110" s="290">
        <v>0</v>
      </c>
      <c r="Z110" s="290">
        <v>0</v>
      </c>
      <c r="AA110" s="291">
        <v>0</v>
      </c>
      <c r="AB110" s="221"/>
      <c r="AC110" s="221"/>
      <c r="AD110" s="228"/>
      <c r="AE110" s="229"/>
      <c r="AF110" s="309"/>
      <c r="AG110" s="229"/>
    </row>
    <row r="111" spans="1:33" ht="21.75" thickBot="1" x14ac:dyDescent="0.4">
      <c r="A111" s="310"/>
      <c r="B111" s="311"/>
      <c r="C111" s="235" t="s">
        <v>18</v>
      </c>
      <c r="D111" s="193">
        <f>SUM(D103:D110)</f>
        <v>0</v>
      </c>
      <c r="E111" s="193">
        <f t="shared" ref="E111:AA111" si="25">SUM(E103:E110)</f>
        <v>0</v>
      </c>
      <c r="F111" s="140">
        <v>2.9426369699999997</v>
      </c>
      <c r="G111" s="193">
        <f t="shared" si="25"/>
        <v>0</v>
      </c>
      <c r="H111" s="193">
        <f>F111-G111</f>
        <v>2.9426369699999997</v>
      </c>
      <c r="I111" s="193">
        <f t="shared" si="25"/>
        <v>0</v>
      </c>
      <c r="J111" s="193">
        <f>SUM(J103:J110)</f>
        <v>0</v>
      </c>
      <c r="K111" s="193">
        <v>2.9426369699999997</v>
      </c>
      <c r="L111" s="193">
        <v>2.9426369699999997</v>
      </c>
      <c r="M111" s="195">
        <f>K111-L111</f>
        <v>0</v>
      </c>
      <c r="N111" s="142" t="s">
        <v>61</v>
      </c>
      <c r="O111" s="196"/>
      <c r="P111" s="193">
        <f t="shared" si="25"/>
        <v>0</v>
      </c>
      <c r="Q111" s="193">
        <f t="shared" si="25"/>
        <v>0</v>
      </c>
      <c r="R111" s="193"/>
      <c r="S111" s="193">
        <f t="shared" si="25"/>
        <v>0</v>
      </c>
      <c r="T111" s="193">
        <f>R111-S111</f>
        <v>0</v>
      </c>
      <c r="U111" s="193">
        <f t="shared" si="25"/>
        <v>0</v>
      </c>
      <c r="V111" s="106">
        <f t="shared" si="25"/>
        <v>0</v>
      </c>
      <c r="W111" s="199">
        <f t="shared" si="25"/>
        <v>0</v>
      </c>
      <c r="X111" s="199">
        <f t="shared" si="25"/>
        <v>0</v>
      </c>
      <c r="Y111" s="199">
        <f t="shared" si="25"/>
        <v>0</v>
      </c>
      <c r="Z111" s="199">
        <f t="shared" si="25"/>
        <v>0</v>
      </c>
      <c r="AA111" s="200">
        <f t="shared" si="25"/>
        <v>0</v>
      </c>
      <c r="AB111" s="193"/>
      <c r="AC111" s="193"/>
      <c r="AD111" s="193"/>
      <c r="AE111" s="142" t="s">
        <v>61</v>
      </c>
      <c r="AF111" s="199">
        <f>SUM(AF102:AF109)</f>
        <v>0</v>
      </c>
      <c r="AG111" s="142" t="s">
        <v>61</v>
      </c>
    </row>
    <row r="112" spans="1:33" ht="21" x14ac:dyDescent="0.35">
      <c r="A112" s="149"/>
      <c r="B112" s="150"/>
      <c r="C112" s="150"/>
      <c r="D112" s="201"/>
      <c r="E112" s="150"/>
      <c r="F112" s="150"/>
      <c r="G112" s="150"/>
      <c r="H112" s="150"/>
      <c r="I112" s="150"/>
      <c r="J112" s="201"/>
      <c r="K112" s="201"/>
      <c r="L112" s="201"/>
      <c r="M112" s="201"/>
      <c r="N112" s="201"/>
      <c r="O112" s="201"/>
      <c r="P112" s="201"/>
      <c r="Q112" s="150"/>
      <c r="R112" s="150"/>
      <c r="S112" s="150"/>
      <c r="T112" s="150"/>
      <c r="U112" s="150"/>
      <c r="V112" s="204"/>
      <c r="W112" s="205"/>
      <c r="X112" s="206"/>
      <c r="Y112" s="206"/>
      <c r="Z112" s="206"/>
      <c r="AA112" s="205"/>
      <c r="AB112" s="201"/>
      <c r="AC112" s="201"/>
      <c r="AD112" s="201"/>
      <c r="AE112" s="201"/>
      <c r="AF112" s="206"/>
      <c r="AG112" s="201"/>
    </row>
    <row r="113" spans="1:33" ht="15.75" customHeight="1" thickBot="1" x14ac:dyDescent="0.4">
      <c r="A113" s="312"/>
      <c r="B113" s="152"/>
      <c r="C113" s="150"/>
      <c r="D113" s="201"/>
      <c r="E113" s="150"/>
      <c r="F113" s="150"/>
      <c r="G113" s="150"/>
      <c r="H113" s="150"/>
      <c r="I113" s="150"/>
      <c r="J113" s="201"/>
      <c r="K113" s="201"/>
      <c r="L113" s="201"/>
      <c r="M113" s="201"/>
      <c r="N113" s="201"/>
      <c r="O113" s="201"/>
      <c r="P113" s="201"/>
      <c r="Q113" s="150"/>
      <c r="R113" s="150"/>
      <c r="S113" s="150"/>
      <c r="T113" s="150"/>
      <c r="U113" s="150"/>
      <c r="V113" s="204"/>
      <c r="W113" s="205"/>
      <c r="X113" s="206"/>
      <c r="Y113" s="206"/>
      <c r="Z113" s="206"/>
      <c r="AA113" s="205"/>
      <c r="AB113" s="201"/>
      <c r="AC113" s="201"/>
      <c r="AD113" s="201"/>
      <c r="AE113" s="201"/>
      <c r="AF113" s="206"/>
      <c r="AG113" s="201"/>
    </row>
    <row r="114" spans="1:33" ht="17.25" customHeight="1" thickBot="1" x14ac:dyDescent="0.4">
      <c r="A114" s="264" t="s">
        <v>0</v>
      </c>
      <c r="B114" s="264" t="s">
        <v>19</v>
      </c>
      <c r="C114" s="265" t="s">
        <v>1</v>
      </c>
      <c r="D114" s="95" t="s">
        <v>2</v>
      </c>
      <c r="E114" s="96"/>
      <c r="F114" s="96"/>
      <c r="G114" s="96"/>
      <c r="H114" s="96"/>
      <c r="I114" s="96"/>
      <c r="J114" s="96"/>
      <c r="K114" s="96"/>
      <c r="L114" s="96"/>
      <c r="M114" s="96"/>
      <c r="N114" s="96"/>
      <c r="O114" s="97"/>
      <c r="P114" s="95" t="s">
        <v>3</v>
      </c>
      <c r="Q114" s="96"/>
      <c r="R114" s="96"/>
      <c r="S114" s="96"/>
      <c r="T114" s="96"/>
      <c r="U114" s="96"/>
      <c r="V114" s="96"/>
      <c r="W114" s="96"/>
      <c r="X114" s="96"/>
      <c r="Y114" s="96"/>
      <c r="Z114" s="96"/>
      <c r="AA114" s="96"/>
      <c r="AB114" s="96"/>
      <c r="AC114" s="96"/>
      <c r="AD114" s="96"/>
      <c r="AE114" s="97"/>
      <c r="AF114" s="98" t="s">
        <v>55</v>
      </c>
      <c r="AG114" s="99"/>
    </row>
    <row r="115" spans="1:33" ht="72.75" customHeight="1" thickBot="1" x14ac:dyDescent="0.3">
      <c r="A115" s="100">
        <v>9</v>
      </c>
      <c r="B115" s="160" t="s">
        <v>67</v>
      </c>
      <c r="C115" s="244"/>
      <c r="D115" s="213" t="s">
        <v>5</v>
      </c>
      <c r="E115" s="214" t="s">
        <v>6</v>
      </c>
      <c r="F115" s="102" t="s">
        <v>32</v>
      </c>
      <c r="G115" s="102" t="s">
        <v>33</v>
      </c>
      <c r="H115" s="102" t="s">
        <v>31</v>
      </c>
      <c r="I115" s="213" t="s">
        <v>8</v>
      </c>
      <c r="J115" s="213" t="s">
        <v>24</v>
      </c>
      <c r="K115" s="103" t="s">
        <v>38</v>
      </c>
      <c r="L115" s="179"/>
      <c r="M115" s="102" t="s">
        <v>31</v>
      </c>
      <c r="N115" s="106" t="s">
        <v>57</v>
      </c>
      <c r="O115" s="180" t="s">
        <v>64</v>
      </c>
      <c r="P115" s="213" t="s">
        <v>5</v>
      </c>
      <c r="Q115" s="214" t="s">
        <v>6</v>
      </c>
      <c r="R115" s="102" t="s">
        <v>32</v>
      </c>
      <c r="S115" s="102" t="s">
        <v>33</v>
      </c>
      <c r="T115" s="102" t="s">
        <v>31</v>
      </c>
      <c r="U115" s="213" t="s">
        <v>8</v>
      </c>
      <c r="V115" s="216" t="s">
        <v>24</v>
      </c>
      <c r="W115" s="281" t="s">
        <v>5</v>
      </c>
      <c r="X115" s="282" t="s">
        <v>6</v>
      </c>
      <c r="Y115" s="281" t="s">
        <v>7</v>
      </c>
      <c r="Z115" s="281" t="s">
        <v>8</v>
      </c>
      <c r="AA115" s="283" t="s">
        <v>24</v>
      </c>
      <c r="AB115" s="164" t="s">
        <v>38</v>
      </c>
      <c r="AC115" s="165"/>
      <c r="AD115" s="115" t="s">
        <v>31</v>
      </c>
      <c r="AE115" s="107" t="s">
        <v>57</v>
      </c>
      <c r="AF115" s="113" t="s">
        <v>56</v>
      </c>
      <c r="AG115" s="107" t="s">
        <v>57</v>
      </c>
    </row>
    <row r="116" spans="1:33" ht="61.5" customHeight="1" thickBot="1" x14ac:dyDescent="0.3">
      <c r="A116" s="114"/>
      <c r="B116" s="114"/>
      <c r="C116" s="221"/>
      <c r="D116" s="213"/>
      <c r="E116" s="214"/>
      <c r="F116" s="102"/>
      <c r="G116" s="102"/>
      <c r="H116" s="102"/>
      <c r="I116" s="213"/>
      <c r="J116" s="213"/>
      <c r="K116" s="116" t="s">
        <v>36</v>
      </c>
      <c r="L116" s="117" t="s">
        <v>37</v>
      </c>
      <c r="M116" s="102"/>
      <c r="N116" s="102"/>
      <c r="O116" s="102"/>
      <c r="P116" s="213"/>
      <c r="Q116" s="214"/>
      <c r="R116" s="102"/>
      <c r="S116" s="102"/>
      <c r="T116" s="102"/>
      <c r="U116" s="213"/>
      <c r="V116" s="216"/>
      <c r="W116" s="281"/>
      <c r="X116" s="282"/>
      <c r="Y116" s="281"/>
      <c r="Z116" s="281"/>
      <c r="AA116" s="283"/>
      <c r="AB116" s="118" t="s">
        <v>36</v>
      </c>
      <c r="AC116" s="106" t="s">
        <v>37</v>
      </c>
      <c r="AD116" s="115"/>
      <c r="AE116" s="107"/>
      <c r="AF116" s="163" t="s">
        <v>54</v>
      </c>
      <c r="AG116" s="107"/>
    </row>
    <row r="117" spans="1:33" ht="15.75" customHeight="1" thickBot="1" x14ac:dyDescent="0.3">
      <c r="A117" s="114"/>
      <c r="B117" s="114"/>
      <c r="C117" s="220" t="s">
        <v>10</v>
      </c>
      <c r="D117" s="221">
        <v>0</v>
      </c>
      <c r="E117" s="222">
        <v>0</v>
      </c>
      <c r="F117" s="222"/>
      <c r="G117" s="222">
        <v>0</v>
      </c>
      <c r="H117" s="222"/>
      <c r="I117" s="222">
        <v>0</v>
      </c>
      <c r="J117" s="221">
        <v>0</v>
      </c>
      <c r="K117" s="221"/>
      <c r="L117" s="221"/>
      <c r="M117" s="221"/>
      <c r="N117" s="221"/>
      <c r="O117" s="221"/>
      <c r="P117" s="221">
        <v>0</v>
      </c>
      <c r="Q117" s="222">
        <v>0</v>
      </c>
      <c r="R117" s="222"/>
      <c r="S117" s="222">
        <v>0</v>
      </c>
      <c r="T117" s="222"/>
      <c r="U117" s="222">
        <v>0</v>
      </c>
      <c r="V117" s="223">
        <v>0</v>
      </c>
      <c r="W117" s="289">
        <v>0</v>
      </c>
      <c r="X117" s="290">
        <v>0</v>
      </c>
      <c r="Y117" s="290">
        <v>0</v>
      </c>
      <c r="Z117" s="290">
        <v>0</v>
      </c>
      <c r="AA117" s="291">
        <v>0</v>
      </c>
      <c r="AB117" s="221"/>
      <c r="AC117" s="221"/>
      <c r="AD117" s="221"/>
      <c r="AE117" s="221"/>
      <c r="AF117" s="290">
        <v>0</v>
      </c>
      <c r="AG117" s="221"/>
    </row>
    <row r="118" spans="1:33" ht="15.75" customHeight="1" thickBot="1" x14ac:dyDescent="0.3">
      <c r="A118" s="114"/>
      <c r="B118" s="114"/>
      <c r="C118" s="220" t="s">
        <v>11</v>
      </c>
      <c r="D118" s="221">
        <f>J117</f>
        <v>0</v>
      </c>
      <c r="E118" s="222">
        <v>0</v>
      </c>
      <c r="F118" s="222"/>
      <c r="G118" s="222">
        <v>0</v>
      </c>
      <c r="H118" s="222"/>
      <c r="I118" s="222">
        <v>0</v>
      </c>
      <c r="J118" s="221">
        <v>0</v>
      </c>
      <c r="K118" s="221"/>
      <c r="L118" s="221"/>
      <c r="M118" s="221"/>
      <c r="N118" s="221"/>
      <c r="O118" s="221"/>
      <c r="P118" s="221">
        <v>0</v>
      </c>
      <c r="Q118" s="222">
        <v>0</v>
      </c>
      <c r="R118" s="222"/>
      <c r="S118" s="222">
        <v>0</v>
      </c>
      <c r="T118" s="222"/>
      <c r="U118" s="222">
        <v>0</v>
      </c>
      <c r="V118" s="223">
        <v>0</v>
      </c>
      <c r="W118" s="289">
        <v>0</v>
      </c>
      <c r="X118" s="290">
        <v>0</v>
      </c>
      <c r="Y118" s="290">
        <v>0</v>
      </c>
      <c r="Z118" s="290">
        <v>0</v>
      </c>
      <c r="AA118" s="291">
        <v>0</v>
      </c>
      <c r="AB118" s="221"/>
      <c r="AC118" s="221"/>
      <c r="AD118" s="221"/>
      <c r="AE118" s="221"/>
      <c r="AF118" s="290">
        <v>0</v>
      </c>
      <c r="AG118" s="221"/>
    </row>
    <row r="119" spans="1:33" ht="15.75" customHeight="1" thickBot="1" x14ac:dyDescent="0.3">
      <c r="A119" s="114"/>
      <c r="B119" s="114"/>
      <c r="C119" s="220" t="s">
        <v>12</v>
      </c>
      <c r="D119" s="221">
        <f>J118</f>
        <v>0</v>
      </c>
      <c r="E119" s="222">
        <v>0</v>
      </c>
      <c r="F119" s="222"/>
      <c r="G119" s="222">
        <v>0</v>
      </c>
      <c r="H119" s="222"/>
      <c r="I119" s="222">
        <v>0</v>
      </c>
      <c r="J119" s="221">
        <v>0</v>
      </c>
      <c r="K119" s="221"/>
      <c r="L119" s="221"/>
      <c r="M119" s="221"/>
      <c r="N119" s="221"/>
      <c r="O119" s="221"/>
      <c r="P119" s="221">
        <v>0</v>
      </c>
      <c r="Q119" s="222">
        <v>0</v>
      </c>
      <c r="R119" s="222"/>
      <c r="S119" s="222">
        <v>0</v>
      </c>
      <c r="T119" s="222"/>
      <c r="U119" s="222">
        <v>0</v>
      </c>
      <c r="V119" s="223">
        <v>0</v>
      </c>
      <c r="W119" s="289">
        <v>0</v>
      </c>
      <c r="X119" s="290">
        <v>0</v>
      </c>
      <c r="Y119" s="290">
        <v>0</v>
      </c>
      <c r="Z119" s="290">
        <v>0</v>
      </c>
      <c r="AA119" s="291">
        <v>0</v>
      </c>
      <c r="AB119" s="221"/>
      <c r="AC119" s="221"/>
      <c r="AD119" s="221"/>
      <c r="AE119" s="221"/>
      <c r="AF119" s="290">
        <v>0</v>
      </c>
      <c r="AG119" s="221"/>
    </row>
    <row r="120" spans="1:33" ht="15.75" customHeight="1" thickBot="1" x14ac:dyDescent="0.3">
      <c r="A120" s="114"/>
      <c r="B120" s="114"/>
      <c r="C120" s="220" t="s">
        <v>13</v>
      </c>
      <c r="D120" s="221">
        <f t="shared" ref="D120:D125" si="26">J119</f>
        <v>0</v>
      </c>
      <c r="E120" s="222">
        <v>0</v>
      </c>
      <c r="F120" s="222"/>
      <c r="G120" s="222">
        <v>0</v>
      </c>
      <c r="H120" s="222"/>
      <c r="I120" s="222">
        <v>0</v>
      </c>
      <c r="J120" s="221">
        <v>0</v>
      </c>
      <c r="K120" s="221"/>
      <c r="L120" s="221"/>
      <c r="M120" s="221"/>
      <c r="N120" s="221"/>
      <c r="O120" s="221"/>
      <c r="P120" s="221">
        <v>0</v>
      </c>
      <c r="Q120" s="222">
        <v>0</v>
      </c>
      <c r="R120" s="222"/>
      <c r="S120" s="222">
        <v>0</v>
      </c>
      <c r="T120" s="222"/>
      <c r="U120" s="222">
        <v>0</v>
      </c>
      <c r="V120" s="223">
        <v>0</v>
      </c>
      <c r="W120" s="289">
        <v>0</v>
      </c>
      <c r="X120" s="290">
        <v>0</v>
      </c>
      <c r="Y120" s="290">
        <v>0</v>
      </c>
      <c r="Z120" s="290">
        <v>0</v>
      </c>
      <c r="AA120" s="291">
        <v>0</v>
      </c>
      <c r="AB120" s="221"/>
      <c r="AC120" s="221"/>
      <c r="AD120" s="221"/>
      <c r="AE120" s="221"/>
      <c r="AF120" s="290">
        <v>0</v>
      </c>
      <c r="AG120" s="221"/>
    </row>
    <row r="121" spans="1:33" ht="15.75" customHeight="1" thickBot="1" x14ac:dyDescent="0.3">
      <c r="A121" s="114"/>
      <c r="B121" s="114"/>
      <c r="C121" s="220" t="s">
        <v>14</v>
      </c>
      <c r="D121" s="221">
        <f t="shared" si="26"/>
        <v>0</v>
      </c>
      <c r="E121" s="222">
        <v>0</v>
      </c>
      <c r="F121" s="222"/>
      <c r="G121" s="222">
        <v>0</v>
      </c>
      <c r="H121" s="222"/>
      <c r="I121" s="222">
        <v>0</v>
      </c>
      <c r="J121" s="221">
        <v>0</v>
      </c>
      <c r="K121" s="221"/>
      <c r="L121" s="221"/>
      <c r="M121" s="221"/>
      <c r="N121" s="221"/>
      <c r="O121" s="221"/>
      <c r="P121" s="221">
        <v>0</v>
      </c>
      <c r="Q121" s="222">
        <v>0</v>
      </c>
      <c r="R121" s="222"/>
      <c r="S121" s="222">
        <v>0</v>
      </c>
      <c r="T121" s="222"/>
      <c r="U121" s="222">
        <v>0</v>
      </c>
      <c r="V121" s="223">
        <v>0</v>
      </c>
      <c r="W121" s="289">
        <v>0</v>
      </c>
      <c r="X121" s="290">
        <v>0</v>
      </c>
      <c r="Y121" s="290">
        <v>0</v>
      </c>
      <c r="Z121" s="290">
        <v>0</v>
      </c>
      <c r="AA121" s="291">
        <v>0</v>
      </c>
      <c r="AB121" s="221"/>
      <c r="AC121" s="221"/>
      <c r="AD121" s="221"/>
      <c r="AE121" s="221"/>
      <c r="AF121" s="290">
        <v>0</v>
      </c>
      <c r="AG121" s="221"/>
    </row>
    <row r="122" spans="1:33" ht="15.75" customHeight="1" thickBot="1" x14ac:dyDescent="0.3">
      <c r="A122" s="114"/>
      <c r="B122" s="114"/>
      <c r="C122" s="220" t="s">
        <v>15</v>
      </c>
      <c r="D122" s="221">
        <f t="shared" si="26"/>
        <v>0</v>
      </c>
      <c r="E122" s="222">
        <v>0</v>
      </c>
      <c r="F122" s="222"/>
      <c r="G122" s="222">
        <v>0</v>
      </c>
      <c r="H122" s="222"/>
      <c r="I122" s="222">
        <v>0</v>
      </c>
      <c r="J122" s="221">
        <v>0</v>
      </c>
      <c r="K122" s="221"/>
      <c r="L122" s="221"/>
      <c r="M122" s="221"/>
      <c r="N122" s="221"/>
      <c r="O122" s="221"/>
      <c r="P122" s="221">
        <v>0</v>
      </c>
      <c r="Q122" s="222">
        <v>0</v>
      </c>
      <c r="R122" s="222"/>
      <c r="S122" s="222">
        <v>0</v>
      </c>
      <c r="T122" s="222"/>
      <c r="U122" s="222">
        <v>0</v>
      </c>
      <c r="V122" s="223">
        <v>0</v>
      </c>
      <c r="W122" s="289">
        <v>0</v>
      </c>
      <c r="X122" s="290">
        <v>0</v>
      </c>
      <c r="Y122" s="290">
        <v>0</v>
      </c>
      <c r="Z122" s="290">
        <v>0</v>
      </c>
      <c r="AA122" s="291">
        <v>0</v>
      </c>
      <c r="AB122" s="221"/>
      <c r="AC122" s="221"/>
      <c r="AD122" s="221"/>
      <c r="AE122" s="221"/>
      <c r="AF122" s="290">
        <v>0</v>
      </c>
      <c r="AG122" s="221"/>
    </row>
    <row r="123" spans="1:33" ht="15.75" customHeight="1" thickBot="1" x14ac:dyDescent="0.3">
      <c r="A123" s="114"/>
      <c r="B123" s="114"/>
      <c r="C123" s="220" t="s">
        <v>16</v>
      </c>
      <c r="D123" s="221">
        <f t="shared" si="26"/>
        <v>0</v>
      </c>
      <c r="E123" s="222">
        <v>0</v>
      </c>
      <c r="F123" s="222"/>
      <c r="G123" s="222">
        <v>0</v>
      </c>
      <c r="H123" s="222"/>
      <c r="I123" s="222">
        <v>0</v>
      </c>
      <c r="J123" s="221">
        <v>0</v>
      </c>
      <c r="K123" s="221"/>
      <c r="L123" s="221"/>
      <c r="M123" s="221"/>
      <c r="N123" s="221"/>
      <c r="O123" s="221"/>
      <c r="P123" s="221">
        <v>0</v>
      </c>
      <c r="Q123" s="222">
        <v>0</v>
      </c>
      <c r="R123" s="222"/>
      <c r="S123" s="222">
        <v>0</v>
      </c>
      <c r="T123" s="222"/>
      <c r="U123" s="222">
        <v>0</v>
      </c>
      <c r="V123" s="223">
        <v>0</v>
      </c>
      <c r="W123" s="289">
        <v>0</v>
      </c>
      <c r="X123" s="290">
        <v>0</v>
      </c>
      <c r="Y123" s="290">
        <v>0</v>
      </c>
      <c r="Z123" s="290">
        <v>0</v>
      </c>
      <c r="AA123" s="291">
        <v>0</v>
      </c>
      <c r="AB123" s="221"/>
      <c r="AC123" s="221"/>
      <c r="AD123" s="221"/>
      <c r="AE123" s="221"/>
      <c r="AF123" s="290">
        <v>0</v>
      </c>
      <c r="AG123" s="221"/>
    </row>
    <row r="124" spans="1:33" ht="15.75" customHeight="1" thickBot="1" x14ac:dyDescent="0.3">
      <c r="A124" s="114"/>
      <c r="B124" s="114"/>
      <c r="C124" s="220" t="s">
        <v>17</v>
      </c>
      <c r="D124" s="221">
        <f t="shared" si="26"/>
        <v>0</v>
      </c>
      <c r="E124" s="222">
        <v>0</v>
      </c>
      <c r="F124" s="222"/>
      <c r="G124" s="222">
        <v>1.9840191700000001</v>
      </c>
      <c r="H124" s="222"/>
      <c r="I124" s="222">
        <v>0</v>
      </c>
      <c r="J124" s="221">
        <v>0</v>
      </c>
      <c r="K124" s="222"/>
      <c r="L124" s="222">
        <v>1.9840191700000001</v>
      </c>
      <c r="M124" s="221"/>
      <c r="N124" s="221"/>
      <c r="O124" s="221"/>
      <c r="P124" s="221">
        <v>0</v>
      </c>
      <c r="Q124" s="222">
        <v>0</v>
      </c>
      <c r="R124" s="222"/>
      <c r="S124" s="222">
        <v>0</v>
      </c>
      <c r="T124" s="222"/>
      <c r="U124" s="222">
        <v>0</v>
      </c>
      <c r="V124" s="223">
        <v>0</v>
      </c>
      <c r="W124" s="289">
        <v>0</v>
      </c>
      <c r="X124" s="290">
        <v>0</v>
      </c>
      <c r="Y124" s="290">
        <v>0</v>
      </c>
      <c r="Z124" s="290">
        <v>0</v>
      </c>
      <c r="AA124" s="291">
        <v>0</v>
      </c>
      <c r="AB124" s="221"/>
      <c r="AC124" s="221"/>
      <c r="AD124" s="221"/>
      <c r="AE124" s="221"/>
      <c r="AF124" s="290">
        <v>0</v>
      </c>
      <c r="AG124" s="221"/>
    </row>
    <row r="125" spans="1:33" ht="21.75" thickBot="1" x14ac:dyDescent="0.3">
      <c r="A125" s="128"/>
      <c r="B125" s="128"/>
      <c r="C125" s="220" t="s">
        <v>26</v>
      </c>
      <c r="D125" s="221">
        <f t="shared" si="26"/>
        <v>0</v>
      </c>
      <c r="E125" s="222">
        <v>0</v>
      </c>
      <c r="F125" s="222"/>
      <c r="G125" s="222">
        <v>0</v>
      </c>
      <c r="H125" s="222"/>
      <c r="I125" s="222">
        <v>0</v>
      </c>
      <c r="J125" s="221">
        <v>0</v>
      </c>
      <c r="K125" s="222"/>
      <c r="L125" s="222">
        <v>7.4305538999999809E-2</v>
      </c>
      <c r="M125" s="221"/>
      <c r="N125" s="221"/>
      <c r="O125" s="221"/>
      <c r="P125" s="221"/>
      <c r="Q125" s="222"/>
      <c r="R125" s="222"/>
      <c r="S125" s="222"/>
      <c r="T125" s="222"/>
      <c r="U125" s="222"/>
      <c r="V125" s="223"/>
      <c r="W125" s="289"/>
      <c r="X125" s="290"/>
      <c r="Y125" s="290"/>
      <c r="Z125" s="290"/>
      <c r="AA125" s="291"/>
      <c r="AB125" s="221"/>
      <c r="AC125" s="221"/>
      <c r="AD125" s="221"/>
      <c r="AE125" s="221"/>
      <c r="AF125" s="290"/>
      <c r="AG125" s="221"/>
    </row>
    <row r="126" spans="1:33" ht="21.75" thickBot="1" x14ac:dyDescent="0.4">
      <c r="A126" s="233"/>
      <c r="B126" s="234"/>
      <c r="C126" s="235" t="s">
        <v>18</v>
      </c>
      <c r="D126" s="313"/>
      <c r="E126" s="193">
        <f>SUM(E117:E125)</f>
        <v>0</v>
      </c>
      <c r="F126" s="140">
        <v>2.0583247089999999</v>
      </c>
      <c r="G126" s="193">
        <f>SUM(G117:G125)</f>
        <v>1.9840191700000001</v>
      </c>
      <c r="H126" s="193">
        <f>F126-G126</f>
        <v>7.4305538999999809E-2</v>
      </c>
      <c r="I126" s="193">
        <f>SUM(I117:I125)</f>
        <v>0</v>
      </c>
      <c r="J126" s="193">
        <f>G126-I126</f>
        <v>1.9840191700000001</v>
      </c>
      <c r="K126" s="194">
        <v>2.0583247089999999</v>
      </c>
      <c r="L126" s="194">
        <f>SUM(L117:L125)</f>
        <v>2.0583247089999999</v>
      </c>
      <c r="M126" s="260">
        <f>K126-L126</f>
        <v>0</v>
      </c>
      <c r="N126" s="142" t="s">
        <v>61</v>
      </c>
      <c r="O126" s="196"/>
      <c r="P126" s="193">
        <f t="shared" ref="P126:AA126" si="27">SUM(P117:P124)</f>
        <v>0</v>
      </c>
      <c r="Q126" s="193">
        <f t="shared" si="27"/>
        <v>0</v>
      </c>
      <c r="R126" s="193"/>
      <c r="S126" s="193">
        <f t="shared" si="27"/>
        <v>0</v>
      </c>
      <c r="T126" s="193">
        <f>R126-S126</f>
        <v>0</v>
      </c>
      <c r="U126" s="193">
        <f t="shared" si="27"/>
        <v>0</v>
      </c>
      <c r="V126" s="106">
        <f t="shared" si="27"/>
        <v>0</v>
      </c>
      <c r="W126" s="199">
        <f t="shared" si="27"/>
        <v>0</v>
      </c>
      <c r="X126" s="199">
        <f t="shared" si="27"/>
        <v>0</v>
      </c>
      <c r="Y126" s="199">
        <f t="shared" si="27"/>
        <v>0</v>
      </c>
      <c r="Z126" s="199">
        <f t="shared" si="27"/>
        <v>0</v>
      </c>
      <c r="AA126" s="200">
        <f t="shared" si="27"/>
        <v>0</v>
      </c>
      <c r="AB126" s="193"/>
      <c r="AC126" s="193"/>
      <c r="AD126" s="193"/>
      <c r="AE126" s="142" t="s">
        <v>61</v>
      </c>
      <c r="AF126" s="199">
        <f t="shared" ref="AF126" si="28">SUM(AF117:AF124)</f>
        <v>0</v>
      </c>
      <c r="AG126" s="142" t="s">
        <v>61</v>
      </c>
    </row>
    <row r="127" spans="1:33" ht="21" x14ac:dyDescent="0.35">
      <c r="A127" s="149"/>
      <c r="B127" s="150"/>
      <c r="C127" s="284"/>
      <c r="D127" s="275"/>
      <c r="E127" s="275"/>
      <c r="F127" s="275"/>
      <c r="G127" s="275"/>
      <c r="H127" s="275"/>
      <c r="I127" s="275"/>
      <c r="J127" s="275"/>
      <c r="K127" s="275"/>
      <c r="L127" s="275"/>
      <c r="M127" s="275"/>
      <c r="N127" s="275"/>
      <c r="O127" s="275"/>
      <c r="P127" s="275"/>
      <c r="Q127" s="275"/>
      <c r="R127" s="275"/>
      <c r="S127" s="275"/>
      <c r="T127" s="275"/>
      <c r="U127" s="275"/>
      <c r="V127" s="131"/>
      <c r="W127" s="276"/>
      <c r="X127" s="276"/>
      <c r="Y127" s="276"/>
      <c r="Z127" s="276"/>
      <c r="AA127" s="276"/>
      <c r="AB127" s="275"/>
      <c r="AC127" s="275"/>
      <c r="AD127" s="275"/>
      <c r="AE127" s="275"/>
      <c r="AF127" s="206"/>
      <c r="AG127" s="275"/>
    </row>
    <row r="128" spans="1:33" ht="15.75" customHeight="1" thickBot="1" x14ac:dyDescent="0.4">
      <c r="A128" s="149"/>
      <c r="B128" s="150"/>
      <c r="C128" s="150"/>
      <c r="D128" s="201"/>
      <c r="E128" s="150"/>
      <c r="F128" s="150"/>
      <c r="G128" s="150"/>
      <c r="H128" s="150"/>
      <c r="I128" s="150"/>
      <c r="J128" s="201"/>
      <c r="K128" s="201"/>
      <c r="L128" s="201"/>
      <c r="M128" s="201"/>
      <c r="N128" s="201"/>
      <c r="O128" s="201"/>
      <c r="P128" s="201"/>
      <c r="Q128" s="150"/>
      <c r="R128" s="150"/>
      <c r="S128" s="150"/>
      <c r="T128" s="150"/>
      <c r="U128" s="150"/>
      <c r="V128" s="204"/>
      <c r="W128" s="205"/>
      <c r="X128" s="206"/>
      <c r="Y128" s="206"/>
      <c r="Z128" s="206"/>
      <c r="AA128" s="205"/>
      <c r="AB128" s="201"/>
      <c r="AC128" s="201"/>
      <c r="AD128" s="201"/>
      <c r="AE128" s="201"/>
      <c r="AF128" s="206"/>
      <c r="AG128" s="201"/>
    </row>
    <row r="129" spans="1:33" ht="17.25" customHeight="1" thickBot="1" x14ac:dyDescent="0.4">
      <c r="A129" s="314" t="s">
        <v>0</v>
      </c>
      <c r="B129" s="315" t="s">
        <v>19</v>
      </c>
      <c r="C129" s="265" t="s">
        <v>1</v>
      </c>
      <c r="D129" s="95" t="s">
        <v>2</v>
      </c>
      <c r="E129" s="96"/>
      <c r="F129" s="96"/>
      <c r="G129" s="96"/>
      <c r="H129" s="96"/>
      <c r="I129" s="96"/>
      <c r="J129" s="96"/>
      <c r="K129" s="96"/>
      <c r="L129" s="96"/>
      <c r="M129" s="96"/>
      <c r="N129" s="96"/>
      <c r="O129" s="97"/>
      <c r="P129" s="95" t="s">
        <v>3</v>
      </c>
      <c r="Q129" s="96"/>
      <c r="R129" s="96"/>
      <c r="S129" s="96"/>
      <c r="T129" s="96"/>
      <c r="U129" s="96"/>
      <c r="V129" s="96"/>
      <c r="W129" s="96"/>
      <c r="X129" s="96"/>
      <c r="Y129" s="96"/>
      <c r="Z129" s="96"/>
      <c r="AA129" s="96"/>
      <c r="AB129" s="96"/>
      <c r="AC129" s="96"/>
      <c r="AD129" s="96"/>
      <c r="AE129" s="97"/>
      <c r="AF129" s="98" t="s">
        <v>55</v>
      </c>
      <c r="AG129" s="99"/>
    </row>
    <row r="130" spans="1:33" ht="96" customHeight="1" thickBot="1" x14ac:dyDescent="0.3">
      <c r="A130" s="100">
        <v>10</v>
      </c>
      <c r="B130" s="160" t="s">
        <v>66</v>
      </c>
      <c r="C130" s="244"/>
      <c r="D130" s="213" t="s">
        <v>5</v>
      </c>
      <c r="E130" s="214" t="s">
        <v>6</v>
      </c>
      <c r="F130" s="102" t="s">
        <v>32</v>
      </c>
      <c r="G130" s="102" t="s">
        <v>33</v>
      </c>
      <c r="H130" s="102" t="s">
        <v>31</v>
      </c>
      <c r="I130" s="213" t="s">
        <v>8</v>
      </c>
      <c r="J130" s="213" t="s">
        <v>24</v>
      </c>
      <c r="K130" s="103" t="s">
        <v>38</v>
      </c>
      <c r="L130" s="179"/>
      <c r="M130" s="102" t="s">
        <v>31</v>
      </c>
      <c r="N130" s="106" t="s">
        <v>57</v>
      </c>
      <c r="O130" s="180" t="s">
        <v>64</v>
      </c>
      <c r="P130" s="213" t="s">
        <v>5</v>
      </c>
      <c r="Q130" s="214" t="s">
        <v>6</v>
      </c>
      <c r="R130" s="102" t="s">
        <v>32</v>
      </c>
      <c r="S130" s="102" t="s">
        <v>33</v>
      </c>
      <c r="T130" s="102" t="s">
        <v>31</v>
      </c>
      <c r="U130" s="213" t="s">
        <v>8</v>
      </c>
      <c r="V130" s="216" t="s">
        <v>24</v>
      </c>
      <c r="W130" s="281" t="s">
        <v>5</v>
      </c>
      <c r="X130" s="282" t="s">
        <v>6</v>
      </c>
      <c r="Y130" s="281" t="s">
        <v>7</v>
      </c>
      <c r="Z130" s="281" t="s">
        <v>8</v>
      </c>
      <c r="AA130" s="283" t="s">
        <v>24</v>
      </c>
      <c r="AB130" s="164" t="s">
        <v>38</v>
      </c>
      <c r="AC130" s="165"/>
      <c r="AD130" s="115" t="s">
        <v>31</v>
      </c>
      <c r="AE130" s="107" t="s">
        <v>57</v>
      </c>
      <c r="AF130" s="113" t="s">
        <v>56</v>
      </c>
      <c r="AG130" s="107" t="s">
        <v>57</v>
      </c>
    </row>
    <row r="131" spans="1:33" ht="55.5" customHeight="1" thickBot="1" x14ac:dyDescent="0.3">
      <c r="A131" s="114"/>
      <c r="B131" s="114"/>
      <c r="C131" s="221"/>
      <c r="D131" s="213"/>
      <c r="E131" s="214"/>
      <c r="F131" s="102"/>
      <c r="G131" s="102"/>
      <c r="H131" s="102"/>
      <c r="I131" s="213"/>
      <c r="J131" s="213"/>
      <c r="K131" s="116" t="s">
        <v>36</v>
      </c>
      <c r="L131" s="117" t="s">
        <v>37</v>
      </c>
      <c r="M131" s="102"/>
      <c r="N131" s="102"/>
      <c r="O131" s="102"/>
      <c r="P131" s="213"/>
      <c r="Q131" s="214"/>
      <c r="R131" s="102"/>
      <c r="S131" s="102"/>
      <c r="T131" s="102"/>
      <c r="U131" s="213"/>
      <c r="V131" s="216"/>
      <c r="W131" s="281"/>
      <c r="X131" s="282"/>
      <c r="Y131" s="281"/>
      <c r="Z131" s="281"/>
      <c r="AA131" s="283"/>
      <c r="AB131" s="118" t="s">
        <v>36</v>
      </c>
      <c r="AC131" s="106" t="s">
        <v>37</v>
      </c>
      <c r="AD131" s="115"/>
      <c r="AE131" s="107"/>
      <c r="AF131" s="163" t="s">
        <v>54</v>
      </c>
      <c r="AG131" s="107"/>
    </row>
    <row r="132" spans="1:33" ht="15.75" customHeight="1" thickBot="1" x14ac:dyDescent="0.3">
      <c r="A132" s="114"/>
      <c r="B132" s="114"/>
      <c r="C132" s="220" t="s">
        <v>10</v>
      </c>
      <c r="D132" s="221">
        <v>0</v>
      </c>
      <c r="E132" s="222">
        <v>0</v>
      </c>
      <c r="F132" s="222"/>
      <c r="G132" s="222">
        <v>0</v>
      </c>
      <c r="H132" s="222"/>
      <c r="I132" s="222">
        <v>0</v>
      </c>
      <c r="J132" s="221">
        <v>0</v>
      </c>
      <c r="K132" s="221"/>
      <c r="L132" s="221"/>
      <c r="M132" s="221"/>
      <c r="N132" s="221"/>
      <c r="O132" s="221"/>
      <c r="P132" s="221">
        <v>0</v>
      </c>
      <c r="Q132" s="222">
        <v>0</v>
      </c>
      <c r="R132" s="222"/>
      <c r="S132" s="222">
        <v>0</v>
      </c>
      <c r="T132" s="222"/>
      <c r="U132" s="222">
        <v>0</v>
      </c>
      <c r="V132" s="223">
        <v>0</v>
      </c>
      <c r="W132" s="289">
        <v>0</v>
      </c>
      <c r="X132" s="290">
        <v>0</v>
      </c>
      <c r="Y132" s="290">
        <v>0</v>
      </c>
      <c r="Z132" s="290">
        <v>0</v>
      </c>
      <c r="AA132" s="291">
        <v>0</v>
      </c>
      <c r="AB132" s="221"/>
      <c r="AC132" s="221"/>
      <c r="AD132" s="221"/>
      <c r="AE132" s="221"/>
      <c r="AF132" s="292">
        <v>0</v>
      </c>
      <c r="AG132" s="229"/>
    </row>
    <row r="133" spans="1:33" ht="15.75" customHeight="1" thickBot="1" x14ac:dyDescent="0.3">
      <c r="A133" s="114"/>
      <c r="B133" s="114"/>
      <c r="C133" s="220" t="s">
        <v>11</v>
      </c>
      <c r="D133" s="221">
        <f>J132</f>
        <v>0</v>
      </c>
      <c r="E133" s="222">
        <v>0</v>
      </c>
      <c r="F133" s="222"/>
      <c r="G133" s="222">
        <v>0</v>
      </c>
      <c r="H133" s="222"/>
      <c r="I133" s="222">
        <v>0</v>
      </c>
      <c r="J133" s="221">
        <v>0</v>
      </c>
      <c r="K133" s="221"/>
      <c r="L133" s="221"/>
      <c r="M133" s="221"/>
      <c r="N133" s="221"/>
      <c r="O133" s="221"/>
      <c r="P133" s="221">
        <v>0</v>
      </c>
      <c r="Q133" s="222">
        <v>0</v>
      </c>
      <c r="R133" s="222"/>
      <c r="S133" s="222">
        <v>0</v>
      </c>
      <c r="T133" s="222"/>
      <c r="U133" s="222">
        <v>0</v>
      </c>
      <c r="V133" s="223">
        <v>0</v>
      </c>
      <c r="W133" s="289">
        <v>0</v>
      </c>
      <c r="X133" s="290">
        <v>0</v>
      </c>
      <c r="Y133" s="290">
        <v>0</v>
      </c>
      <c r="Z133" s="290">
        <v>0</v>
      </c>
      <c r="AA133" s="291">
        <v>0</v>
      </c>
      <c r="AB133" s="221"/>
      <c r="AC133" s="221"/>
      <c r="AD133" s="221"/>
      <c r="AE133" s="221"/>
      <c r="AF133" s="290">
        <v>0</v>
      </c>
      <c r="AG133" s="221"/>
    </row>
    <row r="134" spans="1:33" ht="15.75" customHeight="1" thickBot="1" x14ac:dyDescent="0.3">
      <c r="A134" s="114"/>
      <c r="B134" s="114"/>
      <c r="C134" s="220" t="s">
        <v>12</v>
      </c>
      <c r="D134" s="221">
        <f>J133</f>
        <v>0</v>
      </c>
      <c r="E134" s="222">
        <v>0</v>
      </c>
      <c r="F134" s="222"/>
      <c r="G134" s="222">
        <v>0</v>
      </c>
      <c r="H134" s="222"/>
      <c r="I134" s="222">
        <v>0</v>
      </c>
      <c r="J134" s="221">
        <v>0</v>
      </c>
      <c r="K134" s="221"/>
      <c r="L134" s="221"/>
      <c r="M134" s="221"/>
      <c r="N134" s="221"/>
      <c r="O134" s="221"/>
      <c r="P134" s="221">
        <v>0</v>
      </c>
      <c r="Q134" s="222">
        <v>0</v>
      </c>
      <c r="R134" s="222"/>
      <c r="S134" s="222">
        <v>0</v>
      </c>
      <c r="T134" s="222"/>
      <c r="U134" s="222">
        <v>0</v>
      </c>
      <c r="V134" s="223">
        <v>0</v>
      </c>
      <c r="W134" s="289">
        <v>0</v>
      </c>
      <c r="X134" s="290">
        <v>0</v>
      </c>
      <c r="Y134" s="290">
        <v>0</v>
      </c>
      <c r="Z134" s="290">
        <v>0</v>
      </c>
      <c r="AA134" s="291">
        <v>0</v>
      </c>
      <c r="AB134" s="221"/>
      <c r="AC134" s="221"/>
      <c r="AD134" s="221"/>
      <c r="AE134" s="221"/>
      <c r="AF134" s="290">
        <v>0</v>
      </c>
      <c r="AG134" s="221"/>
    </row>
    <row r="135" spans="1:33" ht="15.75" customHeight="1" thickBot="1" x14ac:dyDescent="0.3">
      <c r="A135" s="114"/>
      <c r="B135" s="114"/>
      <c r="C135" s="220" t="s">
        <v>13</v>
      </c>
      <c r="D135" s="221">
        <f t="shared" ref="D135:D140" si="29">J134</f>
        <v>0</v>
      </c>
      <c r="E135" s="222">
        <v>0</v>
      </c>
      <c r="F135" s="222"/>
      <c r="G135" s="222">
        <v>0</v>
      </c>
      <c r="H135" s="222"/>
      <c r="I135" s="222">
        <v>0</v>
      </c>
      <c r="J135" s="221">
        <v>0</v>
      </c>
      <c r="K135" s="221"/>
      <c r="L135" s="221"/>
      <c r="M135" s="221"/>
      <c r="N135" s="221"/>
      <c r="O135" s="221"/>
      <c r="P135" s="221">
        <v>0</v>
      </c>
      <c r="Q135" s="222">
        <v>0</v>
      </c>
      <c r="R135" s="222"/>
      <c r="S135" s="222">
        <v>0</v>
      </c>
      <c r="T135" s="222"/>
      <c r="U135" s="222">
        <v>0</v>
      </c>
      <c r="V135" s="223">
        <v>0</v>
      </c>
      <c r="W135" s="289">
        <v>0</v>
      </c>
      <c r="X135" s="290">
        <v>0</v>
      </c>
      <c r="Y135" s="290">
        <v>0</v>
      </c>
      <c r="Z135" s="290">
        <v>0</v>
      </c>
      <c r="AA135" s="291">
        <v>0</v>
      </c>
      <c r="AB135" s="221"/>
      <c r="AC135" s="221"/>
      <c r="AD135" s="221"/>
      <c r="AE135" s="221"/>
      <c r="AF135" s="290">
        <v>0</v>
      </c>
      <c r="AG135" s="221"/>
    </row>
    <row r="136" spans="1:33" ht="15.75" customHeight="1" thickBot="1" x14ac:dyDescent="0.3">
      <c r="A136" s="114"/>
      <c r="B136" s="114"/>
      <c r="C136" s="220" t="s">
        <v>14</v>
      </c>
      <c r="D136" s="221">
        <f t="shared" si="29"/>
        <v>0</v>
      </c>
      <c r="E136" s="222">
        <v>0</v>
      </c>
      <c r="F136" s="222"/>
      <c r="G136" s="222">
        <v>0</v>
      </c>
      <c r="H136" s="222"/>
      <c r="I136" s="222">
        <v>0</v>
      </c>
      <c r="J136" s="221">
        <v>0</v>
      </c>
      <c r="K136" s="221"/>
      <c r="L136" s="221"/>
      <c r="M136" s="221"/>
      <c r="N136" s="221"/>
      <c r="O136" s="221"/>
      <c r="P136" s="221">
        <v>0</v>
      </c>
      <c r="Q136" s="222">
        <v>0</v>
      </c>
      <c r="R136" s="222"/>
      <c r="S136" s="222">
        <v>0</v>
      </c>
      <c r="T136" s="222"/>
      <c r="U136" s="222">
        <v>0</v>
      </c>
      <c r="V136" s="223">
        <v>0</v>
      </c>
      <c r="W136" s="289">
        <v>0</v>
      </c>
      <c r="X136" s="290">
        <v>0</v>
      </c>
      <c r="Y136" s="290">
        <v>0</v>
      </c>
      <c r="Z136" s="290">
        <v>0</v>
      </c>
      <c r="AA136" s="291">
        <v>0</v>
      </c>
      <c r="AB136" s="221"/>
      <c r="AC136" s="221"/>
      <c r="AD136" s="221"/>
      <c r="AE136" s="227"/>
      <c r="AF136" s="290">
        <v>0</v>
      </c>
      <c r="AG136" s="227"/>
    </row>
    <row r="137" spans="1:33" ht="15.75" customHeight="1" thickBot="1" x14ac:dyDescent="0.3">
      <c r="A137" s="114"/>
      <c r="B137" s="114"/>
      <c r="C137" s="220" t="s">
        <v>15</v>
      </c>
      <c r="D137" s="221">
        <f t="shared" si="29"/>
        <v>0</v>
      </c>
      <c r="E137" s="222">
        <f>326156/1000000</f>
        <v>0.326156</v>
      </c>
      <c r="F137" s="222"/>
      <c r="G137" s="222">
        <f>326156.85/1000000</f>
        <v>0.32615685</v>
      </c>
      <c r="H137" s="222"/>
      <c r="I137" s="222">
        <v>0</v>
      </c>
      <c r="J137" s="221">
        <f>D137+G137-I137</f>
        <v>0.32615685</v>
      </c>
      <c r="K137" s="222"/>
      <c r="L137" s="222">
        <v>0.32615685</v>
      </c>
      <c r="M137" s="221"/>
      <c r="N137" s="221"/>
      <c r="O137" s="221"/>
      <c r="P137" s="221">
        <v>0</v>
      </c>
      <c r="Q137" s="222">
        <v>0</v>
      </c>
      <c r="R137" s="222"/>
      <c r="S137" s="222">
        <v>0</v>
      </c>
      <c r="T137" s="222"/>
      <c r="U137" s="222">
        <v>0</v>
      </c>
      <c r="V137" s="223">
        <v>0</v>
      </c>
      <c r="W137" s="289">
        <v>0</v>
      </c>
      <c r="X137" s="290">
        <v>0</v>
      </c>
      <c r="Y137" s="290">
        <v>0</v>
      </c>
      <c r="Z137" s="290">
        <v>0</v>
      </c>
      <c r="AA137" s="291">
        <v>0</v>
      </c>
      <c r="AB137" s="221"/>
      <c r="AC137" s="221"/>
      <c r="AD137" s="228"/>
      <c r="AE137" s="229"/>
      <c r="AF137" s="316">
        <v>0</v>
      </c>
      <c r="AG137" s="229"/>
    </row>
    <row r="138" spans="1:33" ht="15.75" customHeight="1" thickBot="1" x14ac:dyDescent="0.4">
      <c r="A138" s="114"/>
      <c r="B138" s="114"/>
      <c r="C138" s="220" t="s">
        <v>16</v>
      </c>
      <c r="D138" s="221">
        <f t="shared" si="29"/>
        <v>0.32615685</v>
      </c>
      <c r="E138" s="222">
        <f>24668.18/1000000</f>
        <v>2.4668180000000001E-2</v>
      </c>
      <c r="F138" s="222"/>
      <c r="G138" s="222">
        <f>E138</f>
        <v>2.4668180000000001E-2</v>
      </c>
      <c r="H138" s="222"/>
      <c r="I138" s="222">
        <v>0</v>
      </c>
      <c r="J138" s="221">
        <f>D138+G138-I138</f>
        <v>0.35082502999999998</v>
      </c>
      <c r="K138" s="222"/>
      <c r="L138" s="222">
        <v>3.4325481799999999</v>
      </c>
      <c r="M138" s="221"/>
      <c r="N138" s="221"/>
      <c r="O138" s="221"/>
      <c r="P138" s="221">
        <v>0</v>
      </c>
      <c r="Q138" s="222">
        <v>0</v>
      </c>
      <c r="R138" s="222"/>
      <c r="S138" s="222">
        <v>0</v>
      </c>
      <c r="T138" s="222"/>
      <c r="U138" s="222">
        <v>0</v>
      </c>
      <c r="V138" s="223">
        <v>0</v>
      </c>
      <c r="W138" s="289">
        <v>0</v>
      </c>
      <c r="X138" s="290">
        <v>0</v>
      </c>
      <c r="Y138" s="290">
        <v>0</v>
      </c>
      <c r="Z138" s="290">
        <v>0</v>
      </c>
      <c r="AA138" s="291">
        <v>0</v>
      </c>
      <c r="AB138" s="221"/>
      <c r="AC138" s="221"/>
      <c r="AD138" s="228"/>
      <c r="AE138" s="229"/>
      <c r="AF138" s="317">
        <v>0</v>
      </c>
      <c r="AG138" s="229"/>
    </row>
    <row r="139" spans="1:33" ht="15.75" customHeight="1" thickBot="1" x14ac:dyDescent="0.4">
      <c r="A139" s="114"/>
      <c r="B139" s="114"/>
      <c r="C139" s="220" t="s">
        <v>17</v>
      </c>
      <c r="D139" s="221">
        <f t="shared" si="29"/>
        <v>0.35082502999999998</v>
      </c>
      <c r="E139" s="222">
        <f>340158.27/1000000</f>
        <v>0.34015827000000004</v>
      </c>
      <c r="F139" s="222"/>
      <c r="G139" s="222">
        <f>E139</f>
        <v>0.34015827000000004</v>
      </c>
      <c r="H139" s="222"/>
      <c r="I139" s="222">
        <v>0</v>
      </c>
      <c r="J139" s="221">
        <f>D139+G139-I139</f>
        <v>0.69098330000000008</v>
      </c>
      <c r="K139" s="250"/>
      <c r="L139" s="222">
        <v>2.2469572700000002</v>
      </c>
      <c r="M139" s="221"/>
      <c r="N139" s="221"/>
      <c r="O139" s="221"/>
      <c r="P139" s="221">
        <v>0</v>
      </c>
      <c r="Q139" s="222">
        <v>0</v>
      </c>
      <c r="R139" s="222"/>
      <c r="S139" s="222">
        <v>0</v>
      </c>
      <c r="T139" s="222"/>
      <c r="U139" s="222">
        <v>0</v>
      </c>
      <c r="V139" s="223">
        <v>0</v>
      </c>
      <c r="W139" s="289">
        <v>0</v>
      </c>
      <c r="X139" s="290">
        <v>0</v>
      </c>
      <c r="Y139" s="290">
        <v>0</v>
      </c>
      <c r="Z139" s="290">
        <v>0</v>
      </c>
      <c r="AA139" s="291">
        <v>0</v>
      </c>
      <c r="AB139" s="221"/>
      <c r="AC139" s="221"/>
      <c r="AD139" s="221"/>
      <c r="AE139" s="202"/>
      <c r="AF139" s="317">
        <v>0</v>
      </c>
      <c r="AG139" s="229"/>
    </row>
    <row r="140" spans="1:33" ht="15.75" customHeight="1" thickBot="1" x14ac:dyDescent="0.4">
      <c r="A140" s="114"/>
      <c r="B140" s="114"/>
      <c r="C140" s="220" t="s">
        <v>26</v>
      </c>
      <c r="D140" s="221">
        <f t="shared" si="29"/>
        <v>0.69098330000000008</v>
      </c>
      <c r="E140" s="222">
        <v>0</v>
      </c>
      <c r="F140" s="222"/>
      <c r="G140" s="222">
        <v>0</v>
      </c>
      <c r="H140" s="222"/>
      <c r="I140" s="222">
        <v>0</v>
      </c>
      <c r="J140" s="249">
        <f>D140+G140-I140</f>
        <v>0.69098330000000008</v>
      </c>
      <c r="K140" s="250"/>
      <c r="L140" s="250">
        <v>1.1193</v>
      </c>
      <c r="M140" s="249"/>
      <c r="N140" s="249"/>
      <c r="O140" s="249"/>
      <c r="P140" s="221"/>
      <c r="Q140" s="222"/>
      <c r="R140" s="222"/>
      <c r="S140" s="222"/>
      <c r="T140" s="222"/>
      <c r="U140" s="222"/>
      <c r="V140" s="223"/>
      <c r="W140" s="289"/>
      <c r="X140" s="290"/>
      <c r="Y140" s="290"/>
      <c r="Z140" s="290"/>
      <c r="AA140" s="291"/>
      <c r="AB140" s="249"/>
      <c r="AC140" s="249"/>
      <c r="AD140" s="318"/>
      <c r="AE140" s="319"/>
      <c r="AF140" s="309"/>
      <c r="AG140" s="319"/>
    </row>
    <row r="141" spans="1:33" ht="33.75" customHeight="1" thickBot="1" x14ac:dyDescent="0.3">
      <c r="A141" s="320"/>
      <c r="B141" s="321"/>
      <c r="C141" s="235" t="s">
        <v>18</v>
      </c>
      <c r="D141" s="193"/>
      <c r="E141" s="193">
        <f t="shared" ref="E141:G141" si="30">SUM(E132:E139)</f>
        <v>0.69098245000000003</v>
      </c>
      <c r="F141" s="140">
        <v>0.69098329600000008</v>
      </c>
      <c r="G141" s="193">
        <f t="shared" si="30"/>
        <v>0.69098330000000008</v>
      </c>
      <c r="H141" s="322">
        <f>F141-G141</f>
        <v>-3.9999999978945766E-9</v>
      </c>
      <c r="I141" s="193">
        <f>SUM(I132:I140)</f>
        <v>0</v>
      </c>
      <c r="J141" s="197">
        <f>G141-I141</f>
        <v>0.69098330000000008</v>
      </c>
      <c r="K141" s="323">
        <v>7.1249622959999996</v>
      </c>
      <c r="L141" s="323">
        <v>7.1249623</v>
      </c>
      <c r="M141" s="324">
        <f>K141-L141</f>
        <v>-4.000000330961484E-9</v>
      </c>
      <c r="N141" s="142" t="s">
        <v>61</v>
      </c>
      <c r="O141" s="196"/>
      <c r="P141" s="193">
        <f t="shared" ref="P141:AA141" si="31">SUM(P132:P139)</f>
        <v>0</v>
      </c>
      <c r="Q141" s="193">
        <f t="shared" si="31"/>
        <v>0</v>
      </c>
      <c r="R141" s="193"/>
      <c r="S141" s="193">
        <f t="shared" si="31"/>
        <v>0</v>
      </c>
      <c r="T141" s="193">
        <f>R141-S141</f>
        <v>0</v>
      </c>
      <c r="U141" s="193">
        <f t="shared" si="31"/>
        <v>0</v>
      </c>
      <c r="V141" s="106">
        <f t="shared" si="31"/>
        <v>0</v>
      </c>
      <c r="W141" s="199">
        <f t="shared" si="31"/>
        <v>0</v>
      </c>
      <c r="X141" s="199">
        <f t="shared" si="31"/>
        <v>0</v>
      </c>
      <c r="Y141" s="199">
        <f t="shared" si="31"/>
        <v>0</v>
      </c>
      <c r="Z141" s="199">
        <f t="shared" si="31"/>
        <v>0</v>
      </c>
      <c r="AA141" s="200">
        <f t="shared" si="31"/>
        <v>0</v>
      </c>
      <c r="AB141" s="197"/>
      <c r="AC141" s="197"/>
      <c r="AD141" s="325"/>
      <c r="AE141" s="326" t="s">
        <v>61</v>
      </c>
      <c r="AF141" s="327">
        <f>SUM(AF132:AF139)</f>
        <v>0</v>
      </c>
      <c r="AG141" s="142" t="s">
        <v>61</v>
      </c>
    </row>
    <row r="142" spans="1:33" ht="21" x14ac:dyDescent="0.35">
      <c r="A142" s="149"/>
      <c r="B142" s="150"/>
      <c r="C142" s="284"/>
      <c r="D142" s="275"/>
      <c r="E142" s="275"/>
      <c r="F142" s="275"/>
      <c r="G142" s="275"/>
      <c r="H142" s="275"/>
      <c r="I142" s="275"/>
      <c r="J142" s="275"/>
      <c r="K142" s="275"/>
      <c r="L142" s="275"/>
      <c r="M142" s="275"/>
      <c r="N142" s="275"/>
      <c r="O142" s="275"/>
      <c r="P142" s="275"/>
      <c r="Q142" s="275"/>
      <c r="R142" s="275"/>
      <c r="S142" s="275"/>
      <c r="T142" s="275"/>
      <c r="U142" s="275"/>
      <c r="V142" s="131"/>
      <c r="W142" s="276"/>
      <c r="X142" s="276"/>
      <c r="Y142" s="276"/>
      <c r="Z142" s="276"/>
      <c r="AA142" s="276"/>
      <c r="AB142" s="275"/>
      <c r="AC142" s="275"/>
      <c r="AD142" s="275"/>
      <c r="AE142" s="275"/>
      <c r="AF142" s="206"/>
      <c r="AG142" s="275"/>
    </row>
    <row r="143" spans="1:33" ht="15.75" customHeight="1" thickBot="1" x14ac:dyDescent="0.4">
      <c r="A143" s="149"/>
      <c r="B143" s="150"/>
      <c r="C143" s="150"/>
      <c r="D143" s="201"/>
      <c r="E143" s="150"/>
      <c r="F143" s="150"/>
      <c r="G143" s="150"/>
      <c r="H143" s="150"/>
      <c r="I143" s="150"/>
      <c r="J143" s="201"/>
      <c r="K143" s="201"/>
      <c r="L143" s="201"/>
      <c r="M143" s="201"/>
      <c r="N143" s="201"/>
      <c r="O143" s="201"/>
      <c r="P143" s="201"/>
      <c r="Q143" s="150"/>
      <c r="R143" s="150"/>
      <c r="S143" s="150"/>
      <c r="T143" s="150"/>
      <c r="U143" s="150"/>
      <c r="V143" s="204"/>
      <c r="W143" s="205"/>
      <c r="X143" s="206"/>
      <c r="Y143" s="206"/>
      <c r="Z143" s="206"/>
      <c r="AA143" s="205"/>
      <c r="AB143" s="201"/>
      <c r="AC143" s="201"/>
      <c r="AD143" s="201"/>
      <c r="AE143" s="201"/>
      <c r="AF143" s="206"/>
      <c r="AG143" s="201"/>
    </row>
    <row r="144" spans="1:33" ht="17.25" customHeight="1" thickBot="1" x14ac:dyDescent="0.4">
      <c r="A144" s="264" t="s">
        <v>0</v>
      </c>
      <c r="B144" s="264" t="s">
        <v>19</v>
      </c>
      <c r="C144" s="265" t="s">
        <v>1</v>
      </c>
      <c r="D144" s="95" t="s">
        <v>2</v>
      </c>
      <c r="E144" s="96"/>
      <c r="F144" s="96"/>
      <c r="G144" s="96"/>
      <c r="H144" s="96"/>
      <c r="I144" s="96"/>
      <c r="J144" s="96"/>
      <c r="K144" s="96"/>
      <c r="L144" s="96"/>
      <c r="M144" s="96"/>
      <c r="N144" s="96"/>
      <c r="O144" s="97"/>
      <c r="P144" s="95" t="s">
        <v>3</v>
      </c>
      <c r="Q144" s="96"/>
      <c r="R144" s="96"/>
      <c r="S144" s="96"/>
      <c r="T144" s="96"/>
      <c r="U144" s="96"/>
      <c r="V144" s="96"/>
      <c r="W144" s="96"/>
      <c r="X144" s="96"/>
      <c r="Y144" s="96"/>
      <c r="Z144" s="96"/>
      <c r="AA144" s="96"/>
      <c r="AB144" s="96"/>
      <c r="AC144" s="96"/>
      <c r="AD144" s="96"/>
      <c r="AE144" s="97"/>
      <c r="AF144" s="98" t="s">
        <v>55</v>
      </c>
      <c r="AG144" s="99"/>
    </row>
    <row r="145" spans="1:36" ht="91.5" customHeight="1" thickBot="1" x14ac:dyDescent="0.3">
      <c r="A145" s="100">
        <v>11</v>
      </c>
      <c r="B145" s="100" t="s">
        <v>28</v>
      </c>
      <c r="C145" s="244"/>
      <c r="D145" s="213" t="s">
        <v>5</v>
      </c>
      <c r="E145" s="214" t="s">
        <v>6</v>
      </c>
      <c r="F145" s="102" t="s">
        <v>32</v>
      </c>
      <c r="G145" s="102" t="s">
        <v>33</v>
      </c>
      <c r="H145" s="102" t="s">
        <v>31</v>
      </c>
      <c r="I145" s="213" t="s">
        <v>8</v>
      </c>
      <c r="J145" s="215" t="s">
        <v>24</v>
      </c>
      <c r="K145" s="164" t="s">
        <v>38</v>
      </c>
      <c r="L145" s="165"/>
      <c r="M145" s="102" t="s">
        <v>31</v>
      </c>
      <c r="N145" s="106" t="s">
        <v>57</v>
      </c>
      <c r="O145" s="107" t="s">
        <v>64</v>
      </c>
      <c r="P145" s="213" t="s">
        <v>5</v>
      </c>
      <c r="Q145" s="214" t="s">
        <v>6</v>
      </c>
      <c r="R145" s="102" t="s">
        <v>32</v>
      </c>
      <c r="S145" s="102" t="s">
        <v>33</v>
      </c>
      <c r="T145" s="102" t="s">
        <v>31</v>
      </c>
      <c r="U145" s="213" t="s">
        <v>8</v>
      </c>
      <c r="V145" s="216" t="s">
        <v>24</v>
      </c>
      <c r="W145" s="281" t="s">
        <v>5</v>
      </c>
      <c r="X145" s="282" t="s">
        <v>6</v>
      </c>
      <c r="Y145" s="281" t="s">
        <v>7</v>
      </c>
      <c r="Z145" s="281" t="s">
        <v>8</v>
      </c>
      <c r="AA145" s="283" t="s">
        <v>24</v>
      </c>
      <c r="AB145" s="164" t="s">
        <v>38</v>
      </c>
      <c r="AC145" s="165"/>
      <c r="AD145" s="115" t="s">
        <v>31</v>
      </c>
      <c r="AE145" s="107" t="s">
        <v>57</v>
      </c>
      <c r="AF145" s="113" t="s">
        <v>56</v>
      </c>
      <c r="AG145" s="107" t="s">
        <v>57</v>
      </c>
    </row>
    <row r="146" spans="1:36" ht="62.25" customHeight="1" thickBot="1" x14ac:dyDescent="0.3">
      <c r="A146" s="114"/>
      <c r="B146" s="114"/>
      <c r="C146" s="221"/>
      <c r="D146" s="213"/>
      <c r="E146" s="214"/>
      <c r="F146" s="102"/>
      <c r="G146" s="102"/>
      <c r="H146" s="102"/>
      <c r="I146" s="213"/>
      <c r="J146" s="213"/>
      <c r="K146" s="118" t="s">
        <v>36</v>
      </c>
      <c r="L146" s="106" t="s">
        <v>37</v>
      </c>
      <c r="M146" s="102"/>
      <c r="N146" s="102"/>
      <c r="O146" s="102"/>
      <c r="P146" s="213"/>
      <c r="Q146" s="214"/>
      <c r="R146" s="102"/>
      <c r="S146" s="102"/>
      <c r="T146" s="102"/>
      <c r="U146" s="213"/>
      <c r="V146" s="216"/>
      <c r="W146" s="281"/>
      <c r="X146" s="282"/>
      <c r="Y146" s="281"/>
      <c r="Z146" s="281"/>
      <c r="AA146" s="283"/>
      <c r="AB146" s="118" t="s">
        <v>36</v>
      </c>
      <c r="AC146" s="106" t="s">
        <v>37</v>
      </c>
      <c r="AD146" s="102"/>
      <c r="AE146" s="102"/>
      <c r="AF146" s="109" t="s">
        <v>54</v>
      </c>
      <c r="AG146" s="102"/>
    </row>
    <row r="147" spans="1:36" ht="15.75" customHeight="1" thickBot="1" x14ac:dyDescent="0.3">
      <c r="A147" s="114"/>
      <c r="B147" s="114"/>
      <c r="C147" s="220" t="s">
        <v>10</v>
      </c>
      <c r="D147" s="221">
        <v>0</v>
      </c>
      <c r="E147" s="222">
        <v>0</v>
      </c>
      <c r="F147" s="222"/>
      <c r="G147" s="222">
        <v>0</v>
      </c>
      <c r="H147" s="222"/>
      <c r="I147" s="222">
        <v>0</v>
      </c>
      <c r="J147" s="221">
        <v>0</v>
      </c>
      <c r="K147" s="221"/>
      <c r="L147" s="221"/>
      <c r="M147" s="221"/>
      <c r="N147" s="221"/>
      <c r="O147" s="221"/>
      <c r="P147" s="221">
        <v>0</v>
      </c>
      <c r="Q147" s="222">
        <v>0</v>
      </c>
      <c r="R147" s="222"/>
      <c r="S147" s="222">
        <v>0</v>
      </c>
      <c r="T147" s="222"/>
      <c r="U147" s="222">
        <v>0</v>
      </c>
      <c r="V147" s="223">
        <v>0</v>
      </c>
      <c r="W147" s="289">
        <v>0</v>
      </c>
      <c r="X147" s="290">
        <v>0</v>
      </c>
      <c r="Y147" s="290">
        <v>0</v>
      </c>
      <c r="Z147" s="290">
        <v>0</v>
      </c>
      <c r="AA147" s="291">
        <v>0</v>
      </c>
      <c r="AB147" s="221"/>
      <c r="AC147" s="221"/>
      <c r="AD147" s="221"/>
      <c r="AE147" s="221"/>
      <c r="AF147" s="290">
        <v>0</v>
      </c>
      <c r="AG147" s="221"/>
    </row>
    <row r="148" spans="1:36" ht="15.75" customHeight="1" thickBot="1" x14ac:dyDescent="0.3">
      <c r="A148" s="114"/>
      <c r="B148" s="114"/>
      <c r="C148" s="220" t="s">
        <v>11</v>
      </c>
      <c r="D148" s="221">
        <f>J147</f>
        <v>0</v>
      </c>
      <c r="E148" s="222">
        <v>0</v>
      </c>
      <c r="F148" s="222"/>
      <c r="G148" s="222">
        <v>0</v>
      </c>
      <c r="H148" s="222"/>
      <c r="I148" s="222">
        <v>0</v>
      </c>
      <c r="J148" s="221">
        <v>0</v>
      </c>
      <c r="K148" s="221"/>
      <c r="L148" s="221"/>
      <c r="M148" s="221"/>
      <c r="N148" s="221"/>
      <c r="O148" s="221"/>
      <c r="P148" s="221">
        <v>0</v>
      </c>
      <c r="Q148" s="222">
        <v>0</v>
      </c>
      <c r="R148" s="222"/>
      <c r="S148" s="222">
        <v>0</v>
      </c>
      <c r="T148" s="222"/>
      <c r="U148" s="222">
        <v>0</v>
      </c>
      <c r="V148" s="223">
        <v>0</v>
      </c>
      <c r="W148" s="289">
        <v>0</v>
      </c>
      <c r="X148" s="290">
        <v>0</v>
      </c>
      <c r="Y148" s="290">
        <v>0</v>
      </c>
      <c r="Z148" s="290">
        <v>0</v>
      </c>
      <c r="AA148" s="291">
        <v>0</v>
      </c>
      <c r="AB148" s="221"/>
      <c r="AC148" s="221"/>
      <c r="AD148" s="221"/>
      <c r="AE148" s="221"/>
      <c r="AF148" s="290">
        <v>0</v>
      </c>
      <c r="AG148" s="221"/>
    </row>
    <row r="149" spans="1:36" ht="15.75" customHeight="1" thickBot="1" x14ac:dyDescent="0.3">
      <c r="A149" s="114"/>
      <c r="B149" s="114"/>
      <c r="C149" s="220" t="s">
        <v>12</v>
      </c>
      <c r="D149" s="221">
        <f>J148</f>
        <v>0</v>
      </c>
      <c r="E149" s="222">
        <v>0</v>
      </c>
      <c r="F149" s="222"/>
      <c r="G149" s="222">
        <v>0</v>
      </c>
      <c r="H149" s="222"/>
      <c r="I149" s="222">
        <v>0</v>
      </c>
      <c r="J149" s="221">
        <v>0</v>
      </c>
      <c r="K149" s="221"/>
      <c r="L149" s="221"/>
      <c r="M149" s="221"/>
      <c r="N149" s="221"/>
      <c r="O149" s="221"/>
      <c r="P149" s="221">
        <v>0</v>
      </c>
      <c r="Q149" s="222">
        <v>0</v>
      </c>
      <c r="R149" s="222"/>
      <c r="S149" s="222">
        <v>0</v>
      </c>
      <c r="T149" s="222"/>
      <c r="U149" s="222">
        <v>0</v>
      </c>
      <c r="V149" s="223">
        <v>0</v>
      </c>
      <c r="W149" s="289">
        <v>0</v>
      </c>
      <c r="X149" s="290">
        <v>0</v>
      </c>
      <c r="Y149" s="290">
        <v>0</v>
      </c>
      <c r="Z149" s="290">
        <v>0</v>
      </c>
      <c r="AA149" s="291">
        <v>0</v>
      </c>
      <c r="AB149" s="221"/>
      <c r="AC149" s="221"/>
      <c r="AD149" s="221"/>
      <c r="AE149" s="221"/>
      <c r="AF149" s="290">
        <v>0</v>
      </c>
      <c r="AG149" s="221"/>
    </row>
    <row r="150" spans="1:36" ht="15.75" customHeight="1" thickBot="1" x14ac:dyDescent="0.3">
      <c r="A150" s="114"/>
      <c r="B150" s="114"/>
      <c r="C150" s="220" t="s">
        <v>13</v>
      </c>
      <c r="D150" s="221">
        <f t="shared" ref="D150:D155" si="32">J149</f>
        <v>0</v>
      </c>
      <c r="E150" s="222">
        <v>0</v>
      </c>
      <c r="F150" s="222"/>
      <c r="G150" s="222">
        <v>0</v>
      </c>
      <c r="H150" s="222"/>
      <c r="I150" s="222">
        <v>0</v>
      </c>
      <c r="J150" s="221">
        <v>0</v>
      </c>
      <c r="K150" s="221"/>
      <c r="L150" s="221"/>
      <c r="M150" s="221"/>
      <c r="N150" s="221"/>
      <c r="O150" s="221"/>
      <c r="P150" s="221">
        <v>0</v>
      </c>
      <c r="Q150" s="222">
        <v>0</v>
      </c>
      <c r="R150" s="222"/>
      <c r="S150" s="222">
        <v>0</v>
      </c>
      <c r="T150" s="222"/>
      <c r="U150" s="222">
        <v>0</v>
      </c>
      <c r="V150" s="223">
        <v>0</v>
      </c>
      <c r="W150" s="289">
        <v>0</v>
      </c>
      <c r="X150" s="290">
        <v>0</v>
      </c>
      <c r="Y150" s="290">
        <v>0</v>
      </c>
      <c r="Z150" s="290">
        <v>0</v>
      </c>
      <c r="AA150" s="291">
        <v>0</v>
      </c>
      <c r="AB150" s="221"/>
      <c r="AC150" s="221"/>
      <c r="AD150" s="221"/>
      <c r="AE150" s="221"/>
      <c r="AF150" s="290">
        <v>0</v>
      </c>
      <c r="AG150" s="221"/>
    </row>
    <row r="151" spans="1:36" ht="15.75" customHeight="1" thickBot="1" x14ac:dyDescent="0.3">
      <c r="A151" s="114"/>
      <c r="B151" s="114"/>
      <c r="C151" s="220" t="s">
        <v>14</v>
      </c>
      <c r="D151" s="221">
        <f t="shared" si="32"/>
        <v>0</v>
      </c>
      <c r="E151" s="222">
        <v>0</v>
      </c>
      <c r="F151" s="222"/>
      <c r="G151" s="222">
        <v>0</v>
      </c>
      <c r="H151" s="222"/>
      <c r="I151" s="222">
        <v>0</v>
      </c>
      <c r="J151" s="221">
        <v>0</v>
      </c>
      <c r="K151" s="221"/>
      <c r="L151" s="221"/>
      <c r="M151" s="221"/>
      <c r="N151" s="221"/>
      <c r="O151" s="221"/>
      <c r="P151" s="221">
        <v>0</v>
      </c>
      <c r="Q151" s="222">
        <v>0</v>
      </c>
      <c r="R151" s="222"/>
      <c r="S151" s="222">
        <v>0</v>
      </c>
      <c r="T151" s="222"/>
      <c r="U151" s="222">
        <v>0</v>
      </c>
      <c r="V151" s="223">
        <v>0</v>
      </c>
      <c r="W151" s="289">
        <v>0</v>
      </c>
      <c r="X151" s="290">
        <v>0</v>
      </c>
      <c r="Y151" s="290">
        <v>0</v>
      </c>
      <c r="Z151" s="290">
        <v>0</v>
      </c>
      <c r="AA151" s="291">
        <v>0</v>
      </c>
      <c r="AB151" s="221"/>
      <c r="AC151" s="221"/>
      <c r="AD151" s="221"/>
      <c r="AE151" s="221"/>
      <c r="AF151" s="290">
        <v>0</v>
      </c>
      <c r="AG151" s="221"/>
    </row>
    <row r="152" spans="1:36" ht="15.75" customHeight="1" thickBot="1" x14ac:dyDescent="0.3">
      <c r="A152" s="114"/>
      <c r="B152" s="114"/>
      <c r="C152" s="220" t="s">
        <v>15</v>
      </c>
      <c r="D152" s="221">
        <f t="shared" si="32"/>
        <v>0</v>
      </c>
      <c r="E152" s="222">
        <v>0</v>
      </c>
      <c r="F152" s="222"/>
      <c r="G152" s="222">
        <v>0</v>
      </c>
      <c r="H152" s="222"/>
      <c r="I152" s="222">
        <v>0</v>
      </c>
      <c r="J152" s="221">
        <v>0</v>
      </c>
      <c r="K152" s="221"/>
      <c r="L152" s="221"/>
      <c r="M152" s="221"/>
      <c r="N152" s="221"/>
      <c r="O152" s="221"/>
      <c r="P152" s="221">
        <v>0</v>
      </c>
      <c r="Q152" s="222">
        <v>0</v>
      </c>
      <c r="R152" s="222"/>
      <c r="S152" s="222">
        <v>0</v>
      </c>
      <c r="T152" s="222"/>
      <c r="U152" s="222">
        <v>0</v>
      </c>
      <c r="V152" s="223">
        <v>0</v>
      </c>
      <c r="W152" s="289">
        <v>0</v>
      </c>
      <c r="X152" s="290">
        <v>0</v>
      </c>
      <c r="Y152" s="290">
        <v>0</v>
      </c>
      <c r="Z152" s="290">
        <v>0</v>
      </c>
      <c r="AA152" s="291">
        <v>0</v>
      </c>
      <c r="AB152" s="221"/>
      <c r="AC152" s="221"/>
      <c r="AD152" s="221"/>
      <c r="AE152" s="221"/>
      <c r="AF152" s="290">
        <v>0</v>
      </c>
      <c r="AG152" s="221"/>
    </row>
    <row r="153" spans="1:36" ht="15.75" customHeight="1" thickBot="1" x14ac:dyDescent="0.3">
      <c r="A153" s="114"/>
      <c r="B153" s="114"/>
      <c r="C153" s="220" t="s">
        <v>16</v>
      </c>
      <c r="D153" s="221">
        <f t="shared" si="32"/>
        <v>0</v>
      </c>
      <c r="E153" s="222"/>
      <c r="F153" s="222"/>
      <c r="G153" s="222"/>
      <c r="H153" s="222"/>
      <c r="I153" s="222"/>
      <c r="J153" s="221"/>
      <c r="K153" s="221"/>
      <c r="L153" s="221"/>
      <c r="M153" s="221"/>
      <c r="N153" s="221"/>
      <c r="O153" s="221"/>
      <c r="P153" s="221"/>
      <c r="Q153" s="222"/>
      <c r="R153" s="222"/>
      <c r="S153" s="222"/>
      <c r="T153" s="222"/>
      <c r="U153" s="222"/>
      <c r="V153" s="223"/>
      <c r="W153" s="289"/>
      <c r="X153" s="290"/>
      <c r="Y153" s="290"/>
      <c r="Z153" s="290"/>
      <c r="AA153" s="291"/>
      <c r="AB153" s="221"/>
      <c r="AC153" s="221"/>
      <c r="AD153" s="221"/>
      <c r="AE153" s="221"/>
      <c r="AF153" s="290">
        <v>0</v>
      </c>
      <c r="AG153" s="221"/>
    </row>
    <row r="154" spans="1:36" ht="15.75" customHeight="1" thickBot="1" x14ac:dyDescent="0.3">
      <c r="A154" s="114"/>
      <c r="B154" s="114"/>
      <c r="C154" s="220" t="s">
        <v>17</v>
      </c>
      <c r="D154" s="221">
        <f t="shared" si="32"/>
        <v>0</v>
      </c>
      <c r="E154" s="222">
        <v>13.464</v>
      </c>
      <c r="F154" s="222"/>
      <c r="G154" s="222">
        <f>E154</f>
        <v>13.464</v>
      </c>
      <c r="H154" s="222"/>
      <c r="I154" s="222">
        <v>0</v>
      </c>
      <c r="J154" s="221">
        <f>D154+G154-I154</f>
        <v>13.464</v>
      </c>
      <c r="K154" s="222"/>
      <c r="L154" s="222"/>
      <c r="M154" s="221"/>
      <c r="N154" s="221"/>
      <c r="O154" s="221"/>
      <c r="P154" s="221">
        <v>0</v>
      </c>
      <c r="Q154" s="222">
        <v>0</v>
      </c>
      <c r="R154" s="222"/>
      <c r="S154" s="222">
        <v>0</v>
      </c>
      <c r="T154" s="222"/>
      <c r="U154" s="222">
        <v>0</v>
      </c>
      <c r="V154" s="223">
        <v>0</v>
      </c>
      <c r="W154" s="289">
        <v>0</v>
      </c>
      <c r="X154" s="290">
        <v>0</v>
      </c>
      <c r="Y154" s="290">
        <v>0</v>
      </c>
      <c r="Z154" s="290">
        <v>0</v>
      </c>
      <c r="AA154" s="291">
        <v>0</v>
      </c>
      <c r="AB154" s="221"/>
      <c r="AC154" s="221"/>
      <c r="AD154" s="221"/>
      <c r="AE154" s="221"/>
      <c r="AF154" s="290">
        <v>0</v>
      </c>
      <c r="AG154" s="221"/>
    </row>
    <row r="155" spans="1:36" ht="15.75" customHeight="1" thickBot="1" x14ac:dyDescent="0.3">
      <c r="A155" s="114"/>
      <c r="B155" s="114"/>
      <c r="C155" s="220" t="s">
        <v>26</v>
      </c>
      <c r="D155" s="221">
        <f t="shared" si="32"/>
        <v>13.464</v>
      </c>
      <c r="E155" s="222">
        <v>0.23499999999999999</v>
      </c>
      <c r="F155" s="222"/>
      <c r="G155" s="222">
        <v>0.23499999999999999</v>
      </c>
      <c r="H155" s="222"/>
      <c r="I155" s="222">
        <v>0</v>
      </c>
      <c r="J155" s="221">
        <f>D155+G155-I155</f>
        <v>13.699</v>
      </c>
      <c r="K155" s="222"/>
      <c r="L155" s="222"/>
      <c r="M155" s="221"/>
      <c r="N155" s="221"/>
      <c r="O155" s="221"/>
      <c r="P155" s="221">
        <v>0</v>
      </c>
      <c r="Q155" s="222">
        <v>0</v>
      </c>
      <c r="R155" s="222"/>
      <c r="S155" s="222">
        <v>0</v>
      </c>
      <c r="T155" s="222"/>
      <c r="U155" s="222">
        <v>0</v>
      </c>
      <c r="V155" s="223">
        <v>0</v>
      </c>
      <c r="W155" s="289">
        <v>0</v>
      </c>
      <c r="X155" s="290">
        <v>0</v>
      </c>
      <c r="Y155" s="290">
        <v>0</v>
      </c>
      <c r="Z155" s="290">
        <v>0</v>
      </c>
      <c r="AA155" s="291">
        <v>0</v>
      </c>
      <c r="AB155" s="221"/>
      <c r="AC155" s="221"/>
      <c r="AD155" s="221"/>
      <c r="AE155" s="221"/>
      <c r="AF155" s="290">
        <v>0</v>
      </c>
      <c r="AG155" s="221"/>
    </row>
    <row r="156" spans="1:36" ht="63.75" thickBot="1" x14ac:dyDescent="0.4">
      <c r="A156" s="233"/>
      <c r="B156" s="234"/>
      <c r="C156" s="274" t="s">
        <v>18</v>
      </c>
      <c r="D156" s="130"/>
      <c r="E156" s="328">
        <f>SUM(E147:E155)</f>
        <v>13.699</v>
      </c>
      <c r="F156" s="140">
        <v>23.852403993700001</v>
      </c>
      <c r="G156" s="328">
        <f>SUM(G147:G155)</f>
        <v>13.699</v>
      </c>
      <c r="H156" s="328">
        <f>F156-G156</f>
        <v>10.153403993700001</v>
      </c>
      <c r="I156" s="130">
        <f>SUM(I147:I155)</f>
        <v>0</v>
      </c>
      <c r="J156" s="328">
        <f>G156-I156</f>
        <v>13.699</v>
      </c>
      <c r="K156" s="329">
        <v>27.666384873999998</v>
      </c>
      <c r="L156" s="329">
        <f>K156</f>
        <v>27.666384873999998</v>
      </c>
      <c r="M156" s="330">
        <f>K156-L156</f>
        <v>0</v>
      </c>
      <c r="N156" s="142" t="s">
        <v>61</v>
      </c>
      <c r="O156" s="331" t="s">
        <v>65</v>
      </c>
      <c r="P156" s="130">
        <f t="shared" ref="P156:AA156" si="33">SUM(P147:P155)</f>
        <v>0</v>
      </c>
      <c r="Q156" s="130">
        <f t="shared" si="33"/>
        <v>0</v>
      </c>
      <c r="R156" s="130"/>
      <c r="S156" s="130">
        <f t="shared" si="33"/>
        <v>0</v>
      </c>
      <c r="T156" s="130">
        <f>R156-S156</f>
        <v>0</v>
      </c>
      <c r="U156" s="130">
        <f t="shared" si="33"/>
        <v>0</v>
      </c>
      <c r="V156" s="131">
        <f t="shared" si="33"/>
        <v>0</v>
      </c>
      <c r="W156" s="132">
        <f t="shared" si="33"/>
        <v>0</v>
      </c>
      <c r="X156" s="132">
        <f t="shared" si="33"/>
        <v>0</v>
      </c>
      <c r="Y156" s="132">
        <f t="shared" si="33"/>
        <v>0</v>
      </c>
      <c r="Z156" s="132">
        <f t="shared" si="33"/>
        <v>0</v>
      </c>
      <c r="AA156" s="135">
        <f t="shared" si="33"/>
        <v>0</v>
      </c>
      <c r="AB156" s="328"/>
      <c r="AC156" s="328"/>
      <c r="AD156" s="328"/>
      <c r="AE156" s="142" t="s">
        <v>61</v>
      </c>
      <c r="AF156" s="132">
        <f>SUM(AF146:AF155)</f>
        <v>0</v>
      </c>
      <c r="AG156" s="142" t="s">
        <v>61</v>
      </c>
    </row>
    <row r="157" spans="1:36" ht="27" customHeight="1" thickBot="1" x14ac:dyDescent="0.4">
      <c r="A157" s="332"/>
      <c r="B157" s="333"/>
      <c r="C157" s="334" t="s">
        <v>34</v>
      </c>
      <c r="D157" s="334"/>
      <c r="E157" s="335">
        <f>E156+E141+E126+E111+E98+E84+E71+E57+E42+E28+E14</f>
        <v>40.175982449999999</v>
      </c>
      <c r="F157" s="335">
        <f>F156+F141+F126+F111+F98+F84+F71+F57+F42+F28+F14</f>
        <v>226.93234287930002</v>
      </c>
      <c r="G157" s="335">
        <f>G156+G141+G126+G111+G98+G84+G71+G57+G42+G28+G14</f>
        <v>130.10422112000001</v>
      </c>
      <c r="H157" s="335">
        <f>F157-G157</f>
        <v>96.828121759300018</v>
      </c>
      <c r="I157" s="334">
        <f>I156+I141+I126+I111+I98+I84+I71+I57+I42+I28+I14</f>
        <v>15.290799999999999</v>
      </c>
      <c r="J157" s="335">
        <f>J156+J141+J141+J126+J111+J98+J84+J71+J57+J42+J28+J14</f>
        <v>115.50440442000001</v>
      </c>
      <c r="K157" s="335">
        <f>K14+K28+K42+K57+K71+K84+K98+K111+K126+K141+K156</f>
        <v>240.3938010096</v>
      </c>
      <c r="L157" s="335">
        <f>L14+L28+L42+L57+L71+L84+L98+L111+L126+L141+L156</f>
        <v>240.39380101559999</v>
      </c>
      <c r="M157" s="336"/>
      <c r="N157" s="335"/>
      <c r="O157" s="335"/>
      <c r="P157" s="334"/>
      <c r="Q157" s="334">
        <f>Q156+Q141+Q126+Q111+Q98+Q84+Q71+Q57+Q42+Q28+Q14</f>
        <v>218.35362600000002</v>
      </c>
      <c r="R157" s="337">
        <f>R156+R141+R126+R111+R98+R84+R71+R57+R42+R28+R14</f>
        <v>1264.7233000000001</v>
      </c>
      <c r="S157" s="337">
        <f>S156+S141++S126+S111+S98+S84+S71+S57+S42+S28+S14</f>
        <v>1251.8146259999999</v>
      </c>
      <c r="T157" s="334">
        <f>R157-S157</f>
        <v>12.908674000000246</v>
      </c>
      <c r="U157" s="334">
        <f t="shared" ref="U157:Z157" si="34">U156+U141+U141+U126+U111+U98+U84+U71+U57+U42+U28+U14</f>
        <v>1197.9686260000001</v>
      </c>
      <c r="V157" s="338">
        <f t="shared" si="34"/>
        <v>53.845999999999918</v>
      </c>
      <c r="W157" s="339"/>
      <c r="X157" s="340">
        <f>X156+X141+X141+X126+X111+X98+X84+X71+X57+X42+X28+X14</f>
        <v>10592.005999999999</v>
      </c>
      <c r="Y157" s="340">
        <f t="shared" si="34"/>
        <v>7828.0139999999992</v>
      </c>
      <c r="Z157" s="340">
        <f t="shared" si="34"/>
        <v>6971.9884999999995</v>
      </c>
      <c r="AA157" s="341">
        <f>AA156+AA141+AA141+AA126+AA111+AA98+AA84+AA71+AA57+AA42+AA28+AA14</f>
        <v>856.02549999999974</v>
      </c>
      <c r="AB157" s="342">
        <f>AB14+AB28+AB42+AB57+AB71+AB84+AB98+AB111+AB126+AB141+AB156</f>
        <v>1265.499235</v>
      </c>
      <c r="AC157" s="342">
        <f>AC14+AC28+AC42+AC57+AC71+AC84+AC98+AC111+AC126+AC141+AC156</f>
        <v>1265.499235</v>
      </c>
      <c r="AD157" s="335"/>
      <c r="AE157" s="335"/>
      <c r="AF157" s="342">
        <f>AF14+AF28+AF42+AF57+AF71+AF84+AF98+AF111+AF126+AF141+AF156</f>
        <v>11158.045999999998</v>
      </c>
      <c r="AG157" s="335"/>
    </row>
    <row r="158" spans="1:36" ht="60.75" customHeight="1" thickBot="1" x14ac:dyDescent="0.3">
      <c r="A158" s="75" t="s">
        <v>63</v>
      </c>
      <c r="B158" s="75"/>
      <c r="C158" s="75"/>
      <c r="D158" s="75"/>
      <c r="E158" s="75"/>
      <c r="F158" s="75"/>
      <c r="G158" s="75"/>
      <c r="H158" s="75"/>
      <c r="I158" s="75"/>
      <c r="J158" s="75"/>
      <c r="K158" s="75"/>
      <c r="L158" s="75"/>
      <c r="M158" s="75"/>
      <c r="N158" s="75"/>
      <c r="O158" s="75"/>
      <c r="P158" s="75"/>
      <c r="Q158" s="75"/>
      <c r="R158" s="75"/>
      <c r="S158" s="75"/>
      <c r="T158" s="75"/>
      <c r="U158" s="75"/>
      <c r="V158" s="75"/>
      <c r="W158" s="75"/>
      <c r="X158" s="75"/>
      <c r="Y158" s="75"/>
      <c r="Z158" s="75"/>
      <c r="AA158" s="75"/>
      <c r="AB158" s="75"/>
      <c r="AC158" s="75"/>
      <c r="AD158" s="75"/>
      <c r="AE158" s="75"/>
      <c r="AF158" s="75"/>
      <c r="AG158" s="75"/>
    </row>
    <row r="159" spans="1:36" ht="61.5" hidden="1" customHeight="1" x14ac:dyDescent="0.25">
      <c r="A159" s="14"/>
      <c r="B159" s="34" t="s">
        <v>2</v>
      </c>
      <c r="C159" s="34" t="s">
        <v>3</v>
      </c>
      <c r="D159" s="34" t="s">
        <v>4</v>
      </c>
      <c r="E159" s="74" t="s">
        <v>62</v>
      </c>
      <c r="F159" s="74"/>
      <c r="G159" s="37"/>
      <c r="H159" s="37"/>
      <c r="I159" s="37"/>
      <c r="J159" s="37"/>
      <c r="K159" s="37"/>
      <c r="L159" s="37"/>
      <c r="M159" s="37"/>
      <c r="N159" s="37"/>
      <c r="O159" s="37"/>
      <c r="P159" s="37"/>
      <c r="Q159" s="37"/>
      <c r="R159" s="37"/>
      <c r="S159" s="37"/>
      <c r="T159" s="37"/>
      <c r="U159" s="37"/>
      <c r="V159" s="37"/>
      <c r="W159" s="37"/>
      <c r="X159" s="37"/>
      <c r="Y159" s="37"/>
      <c r="Z159" s="37"/>
      <c r="AA159" s="37"/>
      <c r="AB159" s="37"/>
      <c r="AC159"/>
      <c r="AD159"/>
      <c r="AE159"/>
      <c r="AG159"/>
    </row>
    <row r="160" spans="1:36" ht="408.75" hidden="1" customHeight="1" x14ac:dyDescent="0.25">
      <c r="A160" s="14"/>
      <c r="B160" s="59" t="s">
        <v>50</v>
      </c>
      <c r="C160" s="59"/>
      <c r="D160" s="33">
        <f>F156+F141+F126+F111+F98+F84+F71+F57+F42+F28+F14</f>
        <v>226.93234287930002</v>
      </c>
      <c r="E160" s="62" t="s">
        <v>40</v>
      </c>
      <c r="F160" s="69"/>
      <c r="G160" s="62" t="s">
        <v>53</v>
      </c>
      <c r="H160" s="63"/>
      <c r="I160" s="27"/>
      <c r="J160" s="28"/>
      <c r="K160" s="65" t="s">
        <v>41</v>
      </c>
      <c r="L160" s="66" t="s">
        <v>39</v>
      </c>
      <c r="M160" s="65" t="s">
        <v>42</v>
      </c>
      <c r="N160" s="65"/>
      <c r="O160" s="65"/>
      <c r="P160" s="66"/>
      <c r="Q160" s="67" t="s">
        <v>43</v>
      </c>
      <c r="R160" s="68"/>
      <c r="S160" s="62" t="s">
        <v>44</v>
      </c>
      <c r="T160" s="68"/>
      <c r="U160" s="29"/>
      <c r="V160" s="30"/>
      <c r="W160" s="30"/>
      <c r="X160" s="29"/>
      <c r="Y160" s="29"/>
      <c r="Z160" s="29"/>
      <c r="AA160" s="31"/>
      <c r="AB160" s="65" t="s">
        <v>45</v>
      </c>
      <c r="AC160" s="65"/>
      <c r="AD160" s="65"/>
      <c r="AE160" s="35"/>
      <c r="AG160" s="35"/>
      <c r="AJ160" s="23"/>
    </row>
    <row r="161" spans="2:33" ht="409.5" hidden="1" customHeight="1" x14ac:dyDescent="0.25">
      <c r="B161" s="59" t="s">
        <v>51</v>
      </c>
      <c r="C161" s="59"/>
      <c r="D161" s="32">
        <f>AB158+AB156+AB141+AB126+AB111+AB98+AB84+AB71+AB57+AB42+AB28+AB14</f>
        <v>1265.4992349999998</v>
      </c>
      <c r="E161" s="62" t="s">
        <v>46</v>
      </c>
      <c r="F161" s="63"/>
      <c r="G161" s="62" t="s">
        <v>47</v>
      </c>
      <c r="H161" s="64"/>
      <c r="I161" s="22"/>
      <c r="J161" s="24"/>
      <c r="K161" s="62" t="s">
        <v>49</v>
      </c>
      <c r="L161" s="63"/>
      <c r="M161" s="62" t="s">
        <v>48</v>
      </c>
      <c r="N161" s="67"/>
      <c r="O161" s="67"/>
      <c r="P161" s="63"/>
      <c r="Q161" s="70"/>
      <c r="R161" s="70"/>
      <c r="S161" s="70"/>
      <c r="T161" s="71"/>
      <c r="U161" s="25"/>
      <c r="V161" s="26"/>
      <c r="W161" s="26"/>
      <c r="X161" s="23"/>
      <c r="Y161" s="23"/>
      <c r="Z161" s="23"/>
      <c r="AA161" s="26"/>
      <c r="AB161" s="72"/>
      <c r="AC161" s="72"/>
      <c r="AD161" s="73"/>
      <c r="AE161" s="36"/>
      <c r="AF161" s="23"/>
      <c r="AG161" s="36"/>
    </row>
    <row r="162" spans="2:33" ht="171" hidden="1" customHeight="1" x14ac:dyDescent="1.35">
      <c r="B162" s="60" t="s">
        <v>52</v>
      </c>
      <c r="C162" s="61"/>
      <c r="D162" s="38">
        <f>D161+D160</f>
        <v>1492.4315778792998</v>
      </c>
      <c r="E162" s="15"/>
      <c r="F162" s="15"/>
      <c r="G162" s="18"/>
      <c r="H162" s="18"/>
    </row>
    <row r="163" spans="2:33" ht="75" customHeight="1" thickBot="1" x14ac:dyDescent="0.3">
      <c r="C163" s="42" t="s">
        <v>2</v>
      </c>
      <c r="D163" s="43"/>
      <c r="E163" s="43"/>
      <c r="F163" s="43"/>
      <c r="G163" s="43"/>
      <c r="H163" s="43"/>
      <c r="I163" s="43"/>
      <c r="J163" s="43"/>
      <c r="K163" s="43"/>
      <c r="L163" s="43"/>
      <c r="M163" s="44"/>
      <c r="N163" s="42" t="s">
        <v>3</v>
      </c>
      <c r="O163" s="43"/>
      <c r="P163" s="43"/>
      <c r="Q163" s="43"/>
      <c r="R163" s="43"/>
      <c r="S163" s="43"/>
      <c r="T163" s="43"/>
      <c r="U163" s="43"/>
      <c r="V163" s="43"/>
      <c r="W163" s="43"/>
      <c r="X163" s="43"/>
      <c r="Y163" s="43"/>
      <c r="Z163" s="43"/>
      <c r="AA163" s="43"/>
      <c r="AB163" s="43"/>
      <c r="AC163" s="43"/>
      <c r="AD163" s="44"/>
      <c r="AE163" s="42" t="s">
        <v>4</v>
      </c>
      <c r="AF163" s="44"/>
    </row>
    <row r="164" spans="2:33" ht="36.75" thickBot="1" x14ac:dyDescent="0.6">
      <c r="C164" s="45">
        <f>K157</f>
        <v>240.3938010096</v>
      </c>
      <c r="D164" s="46"/>
      <c r="E164" s="46"/>
      <c r="F164" s="46"/>
      <c r="G164" s="46"/>
      <c r="H164" s="46"/>
      <c r="I164" s="46"/>
      <c r="J164" s="46"/>
      <c r="K164" s="46"/>
      <c r="L164" s="46"/>
      <c r="M164" s="47"/>
      <c r="N164" s="48">
        <f>AB157</f>
        <v>1265.499235</v>
      </c>
      <c r="O164" s="49"/>
      <c r="P164" s="50"/>
      <c r="Q164" s="50"/>
      <c r="R164" s="50"/>
      <c r="S164" s="50"/>
      <c r="T164" s="50"/>
      <c r="U164" s="50"/>
      <c r="V164" s="50"/>
      <c r="W164" s="50"/>
      <c r="X164" s="50"/>
      <c r="Y164" s="50"/>
      <c r="Z164" s="50"/>
      <c r="AA164" s="50"/>
      <c r="AB164" s="50"/>
      <c r="AC164" s="50"/>
      <c r="AD164" s="51"/>
      <c r="AE164" s="48">
        <f>AF157</f>
        <v>11158.045999999998</v>
      </c>
      <c r="AF164" s="51"/>
    </row>
    <row r="165" spans="2:33" ht="15.75" thickBot="1" x14ac:dyDescent="0.3"/>
    <row r="166" spans="2:33" ht="60.75" customHeight="1" thickBot="1" x14ac:dyDescent="0.75">
      <c r="C166" s="52" t="s">
        <v>62</v>
      </c>
      <c r="D166" s="53"/>
      <c r="E166" s="53"/>
      <c r="F166" s="53"/>
      <c r="G166" s="53"/>
      <c r="H166" s="53"/>
      <c r="I166" s="53"/>
      <c r="J166" s="53"/>
      <c r="K166" s="53"/>
      <c r="L166" s="53"/>
      <c r="M166" s="54"/>
      <c r="N166" s="55">
        <f>C164+N164+AE164</f>
        <v>12663.939036009599</v>
      </c>
      <c r="O166" s="56"/>
      <c r="P166" s="57"/>
      <c r="Q166" s="57"/>
      <c r="R166" s="57"/>
      <c r="S166" s="57"/>
      <c r="T166" s="57"/>
      <c r="U166" s="57"/>
      <c r="V166" s="57"/>
      <c r="W166" s="57"/>
      <c r="X166" s="57"/>
      <c r="Y166" s="57"/>
      <c r="Z166" s="57"/>
      <c r="AA166" s="57"/>
      <c r="AB166" s="57"/>
      <c r="AC166" s="57"/>
      <c r="AD166" s="57"/>
      <c r="AE166" s="57"/>
      <c r="AF166" s="58"/>
    </row>
    <row r="167" spans="2:33" x14ac:dyDescent="0.25">
      <c r="B167" s="15"/>
      <c r="C167" s="41"/>
      <c r="D167" s="40"/>
      <c r="E167" s="41"/>
      <c r="F167" s="41"/>
      <c r="G167" s="41"/>
      <c r="H167" s="41"/>
      <c r="I167" s="41"/>
      <c r="J167" s="40"/>
      <c r="K167" s="40"/>
      <c r="L167" s="40"/>
      <c r="M167" s="40"/>
      <c r="N167" s="40"/>
    </row>
    <row r="168" spans="2:33" x14ac:dyDescent="0.25">
      <c r="D168" s="16"/>
      <c r="E168" s="15"/>
      <c r="F168" s="15"/>
      <c r="G168" s="15"/>
      <c r="H168" s="15"/>
      <c r="I168" s="15"/>
      <c r="J168" s="16"/>
      <c r="K168" s="16"/>
      <c r="L168" s="16"/>
      <c r="M168" s="16"/>
    </row>
    <row r="169" spans="2:33" x14ac:dyDescent="0.25">
      <c r="L169" s="39"/>
    </row>
  </sheetData>
  <mergeCells count="116">
    <mergeCell ref="E160:F160"/>
    <mergeCell ref="G160:H160"/>
    <mergeCell ref="Q161:T161"/>
    <mergeCell ref="AB161:AD161"/>
    <mergeCell ref="AB160:AD160"/>
    <mergeCell ref="K161:L161"/>
    <mergeCell ref="M161:P161"/>
    <mergeCell ref="K17:L17"/>
    <mergeCell ref="K31:L31"/>
    <mergeCell ref="K46:L46"/>
    <mergeCell ref="K60:L60"/>
    <mergeCell ref="K74:L74"/>
    <mergeCell ref="K87:L87"/>
    <mergeCell ref="K101:L101"/>
    <mergeCell ref="K115:L115"/>
    <mergeCell ref="K130:L130"/>
    <mergeCell ref="K145:L145"/>
    <mergeCell ref="P45:AE45"/>
    <mergeCell ref="P100:AE100"/>
    <mergeCell ref="E159:F159"/>
    <mergeCell ref="A158:AG158"/>
    <mergeCell ref="S160:T160"/>
    <mergeCell ref="AB145:AC145"/>
    <mergeCell ref="AB130:AC130"/>
    <mergeCell ref="AB115:AC115"/>
    <mergeCell ref="AB101:AC101"/>
    <mergeCell ref="AB87:AC87"/>
    <mergeCell ref="AB74:AC74"/>
    <mergeCell ref="AB60:AC60"/>
    <mergeCell ref="AB46:AC46"/>
    <mergeCell ref="A3:A13"/>
    <mergeCell ref="B3:B13"/>
    <mergeCell ref="C16:C17"/>
    <mergeCell ref="C2:C3"/>
    <mergeCell ref="A17:A27"/>
    <mergeCell ref="B17:B27"/>
    <mergeCell ref="C30:C31"/>
    <mergeCell ref="A87:A97"/>
    <mergeCell ref="B46:B56"/>
    <mergeCell ref="A46:A56"/>
    <mergeCell ref="A74:A83"/>
    <mergeCell ref="C86:C87"/>
    <mergeCell ref="C59:C60"/>
    <mergeCell ref="C45:C46"/>
    <mergeCell ref="C73:C74"/>
    <mergeCell ref="B31:B41"/>
    <mergeCell ref="P16:AE16"/>
    <mergeCell ref="AF16:AG16"/>
    <mergeCell ref="P30:AE30"/>
    <mergeCell ref="AF30:AG30"/>
    <mergeCell ref="B74:B83"/>
    <mergeCell ref="A60:A70"/>
    <mergeCell ref="A31:A41"/>
    <mergeCell ref="B161:C161"/>
    <mergeCell ref="C129:C130"/>
    <mergeCell ref="B160:C160"/>
    <mergeCell ref="B60:B70"/>
    <mergeCell ref="A101:A110"/>
    <mergeCell ref="B101:B110"/>
    <mergeCell ref="A145:A155"/>
    <mergeCell ref="B145:B155"/>
    <mergeCell ref="B115:B125"/>
    <mergeCell ref="A115:A125"/>
    <mergeCell ref="B130:B140"/>
    <mergeCell ref="A130:A140"/>
    <mergeCell ref="C144:C145"/>
    <mergeCell ref="E161:F161"/>
    <mergeCell ref="G161:H161"/>
    <mergeCell ref="B87:B97"/>
    <mergeCell ref="C163:M163"/>
    <mergeCell ref="N163:AD163"/>
    <mergeCell ref="AE163:AF163"/>
    <mergeCell ref="C164:M164"/>
    <mergeCell ref="N164:AD164"/>
    <mergeCell ref="AE164:AF164"/>
    <mergeCell ref="C166:M166"/>
    <mergeCell ref="N166:AF166"/>
    <mergeCell ref="AF100:AG100"/>
    <mergeCell ref="P114:AE114"/>
    <mergeCell ref="AF114:AG114"/>
    <mergeCell ref="P129:AE129"/>
    <mergeCell ref="AF129:AG129"/>
    <mergeCell ref="P144:AE144"/>
    <mergeCell ref="AF144:AG144"/>
    <mergeCell ref="D100:O100"/>
    <mergeCell ref="D129:O129"/>
    <mergeCell ref="D144:O144"/>
    <mergeCell ref="B162:C162"/>
    <mergeCell ref="C114:C115"/>
    <mergeCell ref="C100:C101"/>
    <mergeCell ref="K160:L160"/>
    <mergeCell ref="M160:P160"/>
    <mergeCell ref="Q160:R160"/>
    <mergeCell ref="D2:O2"/>
    <mergeCell ref="D16:O16"/>
    <mergeCell ref="D30:O30"/>
    <mergeCell ref="D45:O45"/>
    <mergeCell ref="D59:O59"/>
    <mergeCell ref="D73:O73"/>
    <mergeCell ref="D86:O86"/>
    <mergeCell ref="D114:O114"/>
    <mergeCell ref="AF45:AG45"/>
    <mergeCell ref="P59:AE59"/>
    <mergeCell ref="AF59:AG59"/>
    <mergeCell ref="P73:AE73"/>
    <mergeCell ref="AF73:AG73"/>
    <mergeCell ref="P86:AE86"/>
    <mergeCell ref="AF86:AG86"/>
    <mergeCell ref="P2:AE2"/>
    <mergeCell ref="AF2:AG2"/>
    <mergeCell ref="K3:L3"/>
    <mergeCell ref="U33:U40"/>
    <mergeCell ref="AB3:AC3"/>
    <mergeCell ref="AB31:AC31"/>
    <mergeCell ref="AB17:AC17"/>
    <mergeCell ref="B1:AG1"/>
  </mergeCells>
  <printOptions horizontalCentered="1" verticalCentered="1"/>
  <pageMargins left="0.25" right="0.25" top="0.75" bottom="0.75" header="0.3" footer="0.3"/>
  <pageSetup paperSize="8" scale="32" fitToHeight="2" orientation="landscape" r:id="rId1"/>
  <headerFooter>
    <oddHeader>&amp;CGGGG</oddHeader>
  </headerFooter>
  <rowBreaks count="1" manualBreakCount="1">
    <brk id="85" max="3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6:V17"/>
  <sheetViews>
    <sheetView workbookViewId="0">
      <selection activeCell="E7" sqref="E7:V17"/>
    </sheetView>
  </sheetViews>
  <sheetFormatPr defaultRowHeight="15" x14ac:dyDescent="0.25"/>
  <sheetData>
    <row r="6" spans="5:22" ht="15.75" thickBot="1" x14ac:dyDescent="0.3"/>
    <row r="7" spans="5:22" ht="15.75" thickBot="1" x14ac:dyDescent="0.3">
      <c r="E7" s="10" t="s">
        <v>0</v>
      </c>
      <c r="F7" s="11" t="s">
        <v>19</v>
      </c>
      <c r="G7" s="76" t="s">
        <v>1</v>
      </c>
      <c r="H7" s="78" t="s">
        <v>2</v>
      </c>
      <c r="I7" s="79"/>
      <c r="J7" s="79"/>
      <c r="K7" s="79"/>
      <c r="L7" s="80"/>
      <c r="M7" s="78" t="s">
        <v>3</v>
      </c>
      <c r="N7" s="79"/>
      <c r="O7" s="79"/>
      <c r="P7" s="79"/>
      <c r="Q7" s="81"/>
      <c r="R7" s="82" t="s">
        <v>4</v>
      </c>
      <c r="S7" s="79"/>
      <c r="T7" s="79"/>
      <c r="U7" s="79"/>
      <c r="V7" s="80"/>
    </row>
    <row r="8" spans="5:22" ht="45.75" thickBot="1" x14ac:dyDescent="0.3">
      <c r="E8" s="83">
        <v>2</v>
      </c>
      <c r="F8" s="86" t="s">
        <v>21</v>
      </c>
      <c r="G8" s="77"/>
      <c r="H8" s="2" t="s">
        <v>5</v>
      </c>
      <c r="I8" s="3" t="s">
        <v>6</v>
      </c>
      <c r="J8" s="2" t="s">
        <v>7</v>
      </c>
      <c r="K8" s="2" t="s">
        <v>8</v>
      </c>
      <c r="L8" s="2" t="s">
        <v>9</v>
      </c>
      <c r="M8" s="2" t="s">
        <v>5</v>
      </c>
      <c r="N8" s="3" t="s">
        <v>6</v>
      </c>
      <c r="O8" s="2" t="s">
        <v>7</v>
      </c>
      <c r="P8" s="2" t="s">
        <v>8</v>
      </c>
      <c r="Q8" s="4" t="s">
        <v>9</v>
      </c>
      <c r="R8" s="2" t="s">
        <v>5</v>
      </c>
      <c r="S8" s="3" t="s">
        <v>6</v>
      </c>
      <c r="T8" s="2" t="s">
        <v>7</v>
      </c>
      <c r="U8" s="2" t="s">
        <v>8</v>
      </c>
      <c r="V8" s="2" t="s">
        <v>9</v>
      </c>
    </row>
    <row r="9" spans="5:22" ht="30.75" thickBot="1" x14ac:dyDescent="0.3">
      <c r="E9" s="84"/>
      <c r="F9" s="87"/>
      <c r="G9" s="1" t="s">
        <v>10</v>
      </c>
      <c r="H9" s="5"/>
      <c r="I9" s="5"/>
      <c r="J9" s="5"/>
      <c r="K9" s="5"/>
      <c r="L9" s="5"/>
      <c r="M9" s="5"/>
      <c r="N9" s="5"/>
      <c r="O9" s="6"/>
      <c r="P9" s="6"/>
      <c r="Q9" s="5"/>
      <c r="R9" s="5"/>
      <c r="S9" s="5"/>
      <c r="T9" s="5"/>
      <c r="U9" s="5"/>
      <c r="V9" s="5"/>
    </row>
    <row r="10" spans="5:22" ht="30.75" thickBot="1" x14ac:dyDescent="0.3">
      <c r="E10" s="84"/>
      <c r="F10" s="87"/>
      <c r="G10" s="1" t="s">
        <v>11</v>
      </c>
      <c r="H10" s="5"/>
      <c r="I10" s="5"/>
      <c r="J10" s="5"/>
      <c r="K10" s="5"/>
      <c r="L10" s="5"/>
      <c r="M10" s="5"/>
      <c r="N10" s="5"/>
      <c r="O10" s="6"/>
      <c r="P10" s="6"/>
      <c r="Q10" s="5"/>
      <c r="R10" s="5"/>
      <c r="S10" s="5"/>
      <c r="T10" s="7"/>
      <c r="U10" s="5"/>
      <c r="V10" s="5"/>
    </row>
    <row r="11" spans="5:22" ht="30.75" thickBot="1" x14ac:dyDescent="0.3">
      <c r="E11" s="84"/>
      <c r="F11" s="87"/>
      <c r="G11" s="1" t="s">
        <v>12</v>
      </c>
      <c r="H11" s="5"/>
      <c r="I11" s="5"/>
      <c r="J11" s="5"/>
      <c r="K11" s="5"/>
      <c r="L11" s="5"/>
      <c r="M11" s="5"/>
      <c r="N11" s="5"/>
      <c r="O11" s="6"/>
      <c r="P11" s="6"/>
      <c r="Q11" s="5"/>
      <c r="R11" s="5"/>
      <c r="S11" s="5"/>
      <c r="T11" s="7"/>
      <c r="U11" s="5"/>
      <c r="V11" s="5"/>
    </row>
    <row r="12" spans="5:22" ht="30.75" thickBot="1" x14ac:dyDescent="0.3">
      <c r="E12" s="84"/>
      <c r="F12" s="87"/>
      <c r="G12" s="1" t="s">
        <v>13</v>
      </c>
      <c r="H12" s="5"/>
      <c r="I12" s="5"/>
      <c r="J12" s="5"/>
      <c r="K12" s="5"/>
      <c r="L12" s="5"/>
      <c r="M12" s="5"/>
      <c r="N12" s="5"/>
      <c r="O12" s="6"/>
      <c r="P12" s="6"/>
      <c r="Q12" s="5"/>
      <c r="R12" s="5"/>
      <c r="S12" s="7"/>
      <c r="T12" s="7"/>
      <c r="U12" s="5"/>
      <c r="V12" s="5"/>
    </row>
    <row r="13" spans="5:22" ht="30.75" thickBot="1" x14ac:dyDescent="0.3">
      <c r="E13" s="84"/>
      <c r="F13" s="87"/>
      <c r="G13" s="1" t="s">
        <v>14</v>
      </c>
      <c r="H13" s="5"/>
      <c r="I13" s="5"/>
      <c r="J13" s="5"/>
      <c r="K13" s="5"/>
      <c r="L13" s="5"/>
      <c r="M13" s="5"/>
      <c r="N13" s="5"/>
      <c r="O13" s="6"/>
      <c r="P13" s="6"/>
      <c r="Q13" s="5"/>
      <c r="R13" s="5"/>
      <c r="S13" s="7"/>
      <c r="T13" s="7"/>
      <c r="U13" s="5"/>
      <c r="V13" s="5"/>
    </row>
    <row r="14" spans="5:22" ht="30.75" thickBot="1" x14ac:dyDescent="0.3">
      <c r="E14" s="84"/>
      <c r="F14" s="87"/>
      <c r="G14" s="1" t="s">
        <v>15</v>
      </c>
      <c r="H14" s="5"/>
      <c r="I14" s="5"/>
      <c r="J14" s="5"/>
      <c r="K14" s="5"/>
      <c r="L14" s="5"/>
      <c r="M14" s="5"/>
      <c r="N14" s="5"/>
      <c r="O14" s="6"/>
      <c r="P14" s="6"/>
      <c r="Q14" s="5"/>
      <c r="R14" s="5"/>
      <c r="S14" s="7"/>
      <c r="T14" s="7"/>
      <c r="U14" s="5"/>
      <c r="V14" s="5"/>
    </row>
    <row r="15" spans="5:22" ht="30.75" thickBot="1" x14ac:dyDescent="0.3">
      <c r="E15" s="84"/>
      <c r="F15" s="87"/>
      <c r="G15" s="1" t="s">
        <v>16</v>
      </c>
      <c r="H15" s="5"/>
      <c r="I15" s="5"/>
      <c r="J15" s="5"/>
      <c r="K15" s="5"/>
      <c r="L15" s="5"/>
      <c r="M15" s="5"/>
      <c r="N15" s="5"/>
      <c r="O15" s="6"/>
      <c r="P15" s="5"/>
      <c r="Q15" s="5"/>
      <c r="R15" s="7"/>
      <c r="S15" s="7"/>
      <c r="T15" s="5"/>
      <c r="U15" s="5"/>
      <c r="V15" s="5"/>
    </row>
    <row r="16" spans="5:22" ht="30.75" thickBot="1" x14ac:dyDescent="0.3">
      <c r="E16" s="84"/>
      <c r="F16" s="87"/>
      <c r="G16" s="1" t="s">
        <v>17</v>
      </c>
      <c r="H16" s="5"/>
      <c r="I16" s="5"/>
      <c r="J16" s="5"/>
      <c r="K16" s="5"/>
      <c r="L16" s="5"/>
      <c r="M16" s="5"/>
      <c r="N16" s="5"/>
      <c r="O16" s="5"/>
      <c r="P16" s="5"/>
      <c r="Q16" s="5"/>
      <c r="R16" s="7"/>
      <c r="S16" s="7"/>
      <c r="T16" s="7"/>
      <c r="U16" s="5"/>
      <c r="V16" s="5"/>
    </row>
    <row r="17" spans="5:22" ht="15.75" thickBot="1" x14ac:dyDescent="0.3">
      <c r="E17" s="85"/>
      <c r="F17" s="88"/>
      <c r="G17" s="2" t="s">
        <v>18</v>
      </c>
      <c r="H17" s="8"/>
      <c r="I17" s="8"/>
      <c r="J17" s="8"/>
      <c r="K17" s="8"/>
      <c r="L17" s="8"/>
      <c r="M17" s="8"/>
      <c r="N17" s="8"/>
      <c r="O17" s="8"/>
      <c r="P17" s="8"/>
      <c r="Q17" s="8"/>
      <c r="R17" s="9"/>
      <c r="S17" s="9"/>
      <c r="T17" s="9"/>
      <c r="U17" s="8"/>
      <c r="V17" s="8"/>
    </row>
  </sheetData>
  <mergeCells count="6">
    <mergeCell ref="G7:G8"/>
    <mergeCell ref="H7:L7"/>
    <mergeCell ref="M7:Q7"/>
    <mergeCell ref="R7:V7"/>
    <mergeCell ref="E8:E17"/>
    <mergeCell ref="F8:F1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C. Summary</vt:lpstr>
      <vt:lpstr>Sheet2</vt:lpstr>
      <vt:lpstr>Sheet3</vt:lpstr>
      <vt:lpstr>'C. Summary'!Print_Area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2017-06-19T08:02:51Z</dcterms:modified>
</cp:coreProperties>
</file>